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$ Funding Programs &amp; TIP\TA Set-Aside\F Y 2016 TA Set-Aside\2016 RFP docs\"/>
    </mc:Choice>
  </mc:AlternateContent>
  <bookViews>
    <workbookView xWindow="0" yWindow="0" windowWidth="19200" windowHeight="12180"/>
  </bookViews>
  <sheets>
    <sheet name="TA Set-Aside Estimate" sheetId="7" r:id="rId1"/>
    <sheet name="2016 CTDOT Estimated Unit Costs" sheetId="10" r:id="rId2"/>
  </sheets>
  <definedNames>
    <definedName name="BASE" localSheetId="0">#REF!</definedName>
    <definedName name="BASE">#REF!</definedName>
    <definedName name="CP" localSheetId="0">#REF!</definedName>
    <definedName name="CP">#REF!</definedName>
    <definedName name="EMULSIFIED" localSheetId="0">#REF!</definedName>
    <definedName name="EMULSIFIED">#REF!</definedName>
    <definedName name="LEVEL" localSheetId="0">#REF!</definedName>
    <definedName name="LEVEL">#REF!</definedName>
    <definedName name="LTYPE" localSheetId="0">#REF!</definedName>
    <definedName name="LTYPE">#REF!</definedName>
    <definedName name="_xlnm.Print_Area" localSheetId="0">'TA Set-Aside Estimate'!$A$1:$J$72</definedName>
    <definedName name="TYPE" localSheetId="0">#REF!</definedName>
    <definedName name="TYPE">#REF!</definedName>
    <definedName name="TYPE2" localSheetId="0">#REF!</definedName>
    <definedName name="TYPE2">#REF!</definedName>
    <definedName name="WEARING" localSheetId="0">#REF!</definedName>
    <definedName name="WEARING">#REF!</definedName>
    <definedName name="WTYPE" localSheetId="0">#REF!</definedName>
    <definedName name="WTYPE">#REF!</definedName>
  </definedNames>
  <calcPr calcId="152511"/>
</workbook>
</file>

<file path=xl/calcChain.xml><?xml version="1.0" encoding="utf-8"?>
<calcChain xmlns="http://schemas.openxmlformats.org/spreadsheetml/2006/main">
  <c r="I37" i="7" l="1"/>
  <c r="I39" i="7"/>
  <c r="I67" i="7"/>
  <c r="G67" i="7"/>
  <c r="G66" i="7"/>
  <c r="I6" i="7"/>
  <c r="I46" i="7"/>
  <c r="I66" i="7"/>
  <c r="H66" i="7" s="1"/>
  <c r="I33" i="7" l="1"/>
  <c r="I32" i="7"/>
  <c r="I31" i="7"/>
  <c r="I28" i="7"/>
  <c r="I27" i="7"/>
  <c r="I26" i="7"/>
  <c r="I23" i="7"/>
  <c r="I22" i="7"/>
  <c r="I13" i="7"/>
  <c r="I12" i="7"/>
  <c r="I14" i="7"/>
  <c r="I8" i="7"/>
  <c r="F53" i="7" l="1"/>
  <c r="I35" i="7"/>
  <c r="I34" i="7"/>
  <c r="I30" i="7"/>
  <c r="I29" i="7"/>
  <c r="I25" i="7"/>
  <c r="I24" i="7"/>
  <c r="I21" i="7"/>
  <c r="I20" i="7"/>
  <c r="I19" i="7"/>
  <c r="I18" i="7"/>
  <c r="I17" i="7"/>
  <c r="I16" i="7"/>
  <c r="I10" i="7"/>
  <c r="I11" i="7"/>
  <c r="I15" i="7"/>
  <c r="I7" i="7"/>
  <c r="I9" i="7"/>
  <c r="I36" i="7" l="1"/>
  <c r="F55" i="7"/>
  <c r="I42" i="7" l="1"/>
  <c r="I45" i="7"/>
  <c r="I44" i="7"/>
  <c r="I43" i="7"/>
  <c r="I48" i="7" l="1"/>
  <c r="I57" i="7" l="1"/>
  <c r="I59" i="7" s="1"/>
  <c r="I55" i="7"/>
  <c r="I60" i="7" l="1"/>
  <c r="I62" i="7" s="1"/>
  <c r="I68" i="7" l="1"/>
  <c r="G68" i="7" s="1"/>
  <c r="I65" i="7"/>
  <c r="I69" i="7" s="1"/>
  <c r="I72" i="7" s="1"/>
  <c r="H65" i="7"/>
  <c r="G65" i="7" l="1"/>
  <c r="H68" i="7"/>
  <c r="H69" i="7" s="1"/>
  <c r="H72" i="7" s="1"/>
  <c r="G69" i="7"/>
  <c r="G72" i="7" s="1"/>
</calcChain>
</file>

<file path=xl/sharedStrings.xml><?xml version="1.0" encoding="utf-8"?>
<sst xmlns="http://schemas.openxmlformats.org/spreadsheetml/2006/main" count="224" uniqueCount="153">
  <si>
    <t>Unit $</t>
  </si>
  <si>
    <t>Total Cost</t>
  </si>
  <si>
    <t>Item No.</t>
  </si>
  <si>
    <t>Item</t>
  </si>
  <si>
    <r>
      <rPr>
        <b/>
        <sz val="11"/>
        <rFont val="Calibri"/>
        <family val="2"/>
        <scheme val="minor"/>
      </rPr>
      <t>Unit</t>
    </r>
  </si>
  <si>
    <r>
      <rPr>
        <b/>
        <sz val="11"/>
        <rFont val="Calibri"/>
        <family val="2"/>
        <scheme val="minor"/>
      </rPr>
      <t>Quantity</t>
    </r>
  </si>
  <si>
    <t>LS</t>
  </si>
  <si>
    <t>A</t>
  </si>
  <si>
    <t>Major Items Subtotal</t>
  </si>
  <si>
    <t>B</t>
  </si>
  <si>
    <t>C</t>
  </si>
  <si>
    <t>D</t>
  </si>
  <si>
    <t>E</t>
  </si>
  <si>
    <t>F</t>
  </si>
  <si>
    <t>Base Years</t>
  </si>
  <si>
    <t>G</t>
  </si>
  <si>
    <t>Utilities</t>
  </si>
  <si>
    <t>Inflation  Costs (Simple Method)</t>
  </si>
  <si>
    <t>Minor Items Subtotal</t>
  </si>
  <si>
    <t>% of Line "A"</t>
  </si>
  <si>
    <t>Other Item Allowances</t>
  </si>
  <si>
    <t>% of Line "C"</t>
  </si>
  <si>
    <t>Major and Minor Contract Items</t>
  </si>
  <si>
    <t xml:space="preserve">Inflation Subtotal </t>
  </si>
  <si>
    <t>Major and Minor Contract Items Subtotal (A + B)</t>
  </si>
  <si>
    <t>Project Name, Town Name</t>
  </si>
  <si>
    <t>ton</t>
  </si>
  <si>
    <t>Construction Staking (suggested 1% - 2%)</t>
  </si>
  <si>
    <t>Mobilization (suggested 4% - 10%)</t>
  </si>
  <si>
    <t>M &amp; P of Traffic (suggested 2% - 5%)</t>
  </si>
  <si>
    <t>Clearing and Grubbing (suggested 0.5% - 2%)</t>
  </si>
  <si>
    <t>Date of Estimate (provide date of estimate)</t>
  </si>
  <si>
    <t>Anticipated Bid Date (provide anticipated bid date)</t>
  </si>
  <si>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t</t>
    </r>
    <r>
      <rPr>
        <b/>
        <sz val="12"/>
        <color rgb="FF000000"/>
        <rFont val="Arial"/>
        <family val="2"/>
      </rPr>
      <t>e</t>
    </r>
    <r>
      <rPr>
        <b/>
        <sz val="12"/>
        <color rgb="FF000000"/>
        <rFont val="Arial"/>
        <family val="2"/>
      </rPr>
      <t>m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No</t>
    </r>
    <r>
      <rPr>
        <b/>
        <sz val="12"/>
        <color rgb="FF000000"/>
        <rFont val="Arial"/>
        <family val="2"/>
      </rPr>
      <t>.</t>
    </r>
  </si>
  <si>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t</t>
    </r>
    <r>
      <rPr>
        <b/>
        <sz val="12"/>
        <color rgb="FF000000"/>
        <rFont val="Arial"/>
        <family val="2"/>
      </rPr>
      <t>e</t>
    </r>
    <r>
      <rPr>
        <b/>
        <sz val="12"/>
        <color rgb="FF000000"/>
        <rFont val="Arial"/>
        <family val="2"/>
      </rPr>
      <t>m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D</t>
    </r>
    <r>
      <rPr>
        <b/>
        <sz val="12"/>
        <color rgb="FF000000"/>
        <rFont val="Arial"/>
        <family val="2"/>
      </rPr>
      <t>e</t>
    </r>
    <r>
      <rPr>
        <b/>
        <sz val="12"/>
        <color rgb="FF000000"/>
        <rFont val="Arial"/>
        <family val="2"/>
      </rPr>
      <t>s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r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p</t>
    </r>
    <r>
      <rPr>
        <b/>
        <sz val="12"/>
        <color rgb="FF000000"/>
        <rFont val="Arial"/>
        <family val="2"/>
      </rPr>
      <t>t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on</t>
    </r>
  </si>
  <si>
    <t>Units</t>
  </si>
  <si>
    <r>
      <rPr>
        <b/>
        <sz val="12"/>
        <color rgb="FF000000"/>
        <rFont val="Arial"/>
        <family val="2"/>
      </rPr>
      <t>Un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t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P</t>
    </r>
    <r>
      <rPr>
        <b/>
        <sz val="12"/>
        <color rgb="FF000000"/>
        <rFont val="Arial"/>
        <family val="2"/>
      </rPr>
      <t>r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nge</t>
    </r>
  </si>
  <si>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LL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RI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NDL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NG</t>
    </r>
  </si>
  <si>
    <t>c.y.</t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</si>
  <si>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LE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UND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,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</t>
    </r>
  </si>
  <si>
    <t>ea.</t>
  </si>
  <si>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</si>
  <si>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CK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</si>
  <si>
    <r>
      <rPr>
        <sz val="10"/>
        <color rgb="FF000000"/>
        <rFont val="Arial"/>
        <family val="2"/>
      </rPr>
      <t>DI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LL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S</t>
    </r>
  </si>
  <si>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NT</t>
    </r>
  </si>
  <si>
    <t>s.y.</t>
  </si>
  <si>
    <r>
      <rPr>
        <sz val="10"/>
        <color rgb="FF000000"/>
        <rFont val="Arial"/>
        <family val="2"/>
      </rPr>
      <t>CUT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UMIN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NT</t>
    </r>
  </si>
  <si>
    <t>l.f.</t>
  </si>
  <si>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RUC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URE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-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(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</si>
  <si>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RUC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URE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-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CK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(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</si>
  <si>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RD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M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RING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</si>
  <si>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NCH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0'</t>
    </r>
    <r>
      <rPr>
        <sz val="10"/>
        <color rgb="FF000000"/>
        <rFont val="Arial"/>
        <family val="2"/>
      </rPr>
      <t>-</t>
    </r>
    <r>
      <rPr>
        <sz val="10"/>
        <color rgb="FF000000"/>
        <rFont val="Arial"/>
        <family val="2"/>
      </rPr>
      <t>10'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P</t>
    </r>
  </si>
  <si>
    <t>BORROW</t>
  </si>
  <si>
    <r>
      <rPr>
        <sz val="10"/>
        <color rgb="FF000000"/>
        <rFont val="Arial"/>
        <family val="2"/>
      </rPr>
      <t>LI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ILL</t>
    </r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</si>
  <si>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RM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DE</t>
    </r>
  </si>
  <si>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-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K</t>
    </r>
    <r>
      <rPr>
        <sz val="10"/>
        <color rgb="FF000000"/>
        <rFont val="Arial"/>
        <family val="2"/>
      </rPr>
      <t>ING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D</t>
    </r>
  </si>
  <si>
    <t>SUBBASE</t>
  </si>
  <si>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NU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LL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</si>
  <si>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RUC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URE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K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L</t>
    </r>
  </si>
  <si>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L</t>
    </r>
  </si>
  <si>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</si>
  <si>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</si>
  <si>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0.</t>
    </r>
    <r>
      <rPr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75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</si>
  <si>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0.5</t>
    </r>
  </si>
  <si>
    <r>
      <rPr>
        <sz val="10"/>
        <color rgb="FF000000"/>
        <rFont val="Arial"/>
        <family val="2"/>
      </rPr>
      <t>HMA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1</t>
    </r>
  </si>
  <si>
    <r>
      <rPr>
        <sz val="10"/>
        <color rgb="FF000000"/>
        <rFont val="Arial"/>
        <family val="2"/>
      </rPr>
      <t>HMA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0</t>
    </r>
    <r>
      <rPr>
        <sz val="10"/>
        <color rgb="FF000000"/>
        <rFont val="Arial"/>
        <family val="2"/>
      </rPr>
      <t>.</t>
    </r>
    <r>
      <rPr>
        <sz val="10"/>
        <color rgb="FF000000"/>
        <rFont val="Arial"/>
        <family val="2"/>
      </rPr>
      <t>5</t>
    </r>
  </si>
  <si>
    <r>
      <rPr>
        <sz val="10"/>
        <color rgb="FF000000"/>
        <rFont val="Arial"/>
        <family val="2"/>
      </rPr>
      <t>HMA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0</t>
    </r>
    <r>
      <rPr>
        <sz val="10"/>
        <color rgb="FF000000"/>
        <rFont val="Arial"/>
        <family val="2"/>
      </rPr>
      <t>.</t>
    </r>
    <r>
      <rPr>
        <sz val="10"/>
        <color rgb="FF000000"/>
        <rFont val="Arial"/>
        <family val="2"/>
      </rPr>
      <t>375</t>
    </r>
  </si>
  <si>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RI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CK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</si>
  <si>
    <t>gal.</t>
  </si>
  <si>
    <r>
      <rPr>
        <sz val="10"/>
        <color rgb="FF000000"/>
        <rFont val="Arial"/>
        <family val="2"/>
      </rPr>
      <t>MILL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(</t>
    </r>
    <r>
      <rPr>
        <sz val="10"/>
        <color rgb="FF000000"/>
        <rFont val="Arial"/>
        <family val="2"/>
      </rPr>
      <t>0</t>
    </r>
    <r>
      <rPr>
        <sz val="10"/>
        <color rgb="FF000000"/>
        <rFont val="Arial"/>
        <family val="2"/>
      </rPr>
      <t>"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"</t>
    </r>
    <r>
      <rPr>
        <sz val="10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</si>
  <si>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INE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ILL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H.M</t>
    </r>
    <r>
      <rPr>
        <sz val="10"/>
        <color rgb="FF000000"/>
        <rFont val="Arial"/>
        <family val="2"/>
      </rPr>
      <t>.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.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(</t>
    </r>
    <r>
      <rPr>
        <sz val="10"/>
        <color rgb="FF000000"/>
        <rFont val="Arial"/>
        <family val="2"/>
      </rPr>
      <t>0"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-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"</t>
    </r>
    <r>
      <rPr>
        <sz val="10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</si>
  <si>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"</t>
    </r>
    <r>
      <rPr>
        <sz val="10"/>
        <color rgb="FF000000"/>
        <rFont val="Arial"/>
        <family val="2"/>
      </rPr>
      <t>C"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CH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N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</si>
  <si>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"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-</t>
    </r>
    <r>
      <rPr>
        <sz val="10"/>
        <color rgb="FF000000"/>
        <rFont val="Arial"/>
        <family val="2"/>
      </rPr>
      <t>L"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CH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IN</t>
    </r>
  </si>
  <si>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CH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IN</t>
    </r>
  </si>
  <si>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IC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LUG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J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INT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</si>
  <si>
    <t>c.f.</t>
  </si>
  <si>
    <r>
      <rPr>
        <sz val="10"/>
        <color rgb="FF000000"/>
        <rFont val="Arial"/>
        <family val="2"/>
      </rPr>
      <t>CL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"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"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</si>
  <si>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CL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"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"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</si>
  <si>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CL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"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"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</si>
  <si>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CH</t>
    </r>
  </si>
  <si>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RS</t>
    </r>
  </si>
  <si>
    <t>lb.</t>
  </si>
  <si>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-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>Y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</si>
  <si>
    <r>
      <rPr>
        <sz val="10"/>
        <color rgb="FF000000"/>
        <rFont val="Arial"/>
        <family val="2"/>
      </rPr>
      <t>15"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R.C.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</si>
  <si>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18''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R.C.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</si>
  <si>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24''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R.C.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</si>
  <si>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30''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R.C.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</si>
  <si>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12"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R.C.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V</t>
    </r>
  </si>
  <si>
    <r>
      <rPr>
        <sz val="10"/>
        <color rgb="FF000000"/>
        <rFont val="Arial"/>
        <family val="2"/>
      </rPr>
      <t>15''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R.C.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V</t>
    </r>
  </si>
  <si>
    <r>
      <rPr>
        <sz val="10"/>
        <color rgb="FF000000"/>
        <rFont val="Arial"/>
        <family val="2"/>
      </rPr>
      <t>18''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R.C.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V</t>
    </r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</si>
  <si>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URNI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ING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S</t>
    </r>
  </si>
  <si>
    <r>
      <rPr>
        <sz val="10"/>
        <color rgb="FF000000"/>
        <rFont val="Arial"/>
        <family val="2"/>
      </rPr>
      <t>DRI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ING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S</t>
    </r>
  </si>
  <si>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(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IC)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</si>
  <si>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Y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INING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</si>
  <si>
    <t>s.f.</t>
  </si>
  <si>
    <r>
      <rPr>
        <sz val="10"/>
        <color rgb="FF000000"/>
        <rFont val="Arial"/>
        <family val="2"/>
      </rPr>
      <t>6''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UND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RD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IN</t>
    </r>
  </si>
  <si>
    <r>
      <rPr>
        <sz val="10"/>
        <color rgb="FF000000"/>
        <rFont val="Arial"/>
        <family val="2"/>
      </rPr>
      <t>6''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RUC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URE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UN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IN</t>
    </r>
  </si>
  <si>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CU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ING</t>
    </r>
  </si>
  <si>
    <r>
      <rPr>
        <sz val="10"/>
        <color rgb="FF000000"/>
        <rFont val="Arial"/>
        <family val="2"/>
      </rPr>
      <t>6''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NI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ING</t>
    </r>
  </si>
  <si>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UMIN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LIP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CU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ING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</si>
  <si>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Y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RB</t>
    </r>
  </si>
  <si>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Y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RI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</t>
    </r>
  </si>
  <si>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M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(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-</t>
    </r>
    <r>
      <rPr>
        <sz val="10"/>
        <color rgb="FF000000"/>
        <rFont val="Arial"/>
        <family val="2"/>
      </rPr>
      <t>B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50)</t>
    </r>
  </si>
  <si>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-</t>
    </r>
    <r>
      <rPr>
        <sz val="10"/>
        <color rgb="FF000000"/>
        <rFont val="Arial"/>
        <family val="2"/>
      </rPr>
      <t>B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>0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RID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CHM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-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</si>
  <si>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-</t>
    </r>
    <r>
      <rPr>
        <sz val="10"/>
        <color rgb="FF000000"/>
        <rFont val="Arial"/>
        <family val="2"/>
      </rPr>
      <t>B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>0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RID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CHM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-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J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Y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</si>
  <si>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-</t>
    </r>
    <r>
      <rPr>
        <sz val="10"/>
        <color rgb="FF000000"/>
        <rFont val="Arial"/>
        <family val="2"/>
      </rPr>
      <t>B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NCH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-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II</t>
    </r>
  </si>
  <si>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M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IL</t>
    </r>
  </si>
  <si>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ID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LK</t>
    </r>
  </si>
  <si>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UMIN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DRI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Y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(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</si>
  <si>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UMIN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US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NC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DRI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Y</t>
    </r>
  </si>
  <si>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ING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DU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L</t>
    </r>
  </si>
  <si>
    <t>hr.</t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</si>
  <si>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URNI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ING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IL</t>
    </r>
  </si>
  <si>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CHIP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ULCH</t>
    </r>
  </si>
  <si>
    <t>s.y</t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</si>
  <si>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URF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NT</t>
    </r>
  </si>
  <si>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RUC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LD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IC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,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LL</t>
    </r>
  </si>
  <si>
    <t>month</t>
  </si>
  <si>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RUC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LD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IC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,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UM</t>
    </r>
  </si>
  <si>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RUC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LD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IC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,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</si>
  <si>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IC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(</t>
    </r>
    <r>
      <rPr>
        <sz val="10"/>
        <color rgb="FF000000"/>
        <rFont val="Arial"/>
        <family val="2"/>
      </rPr>
      <t>UNI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R)</t>
    </r>
  </si>
  <si>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Y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</si>
  <si>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IC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DRUM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</si>
  <si>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NCHING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K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LLING</t>
    </r>
  </si>
  <si>
    <r>
      <rPr>
        <sz val="10"/>
        <color rgb="FF000000"/>
        <rFont val="Arial"/>
        <family val="2"/>
      </rPr>
      <t>2''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RI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ID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IN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NCH</t>
    </r>
  </si>
  <si>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P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W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UT</t>
    </r>
  </si>
  <si>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CH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N</t>
    </r>
  </si>
  <si>
    <t>day</t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</si>
  <si>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URNI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ING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D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F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CT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NU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</si>
  <si>
    <t>Low End</t>
  </si>
  <si>
    <t>High End</t>
  </si>
  <si>
    <t>Annual Inflation (4% annually for all TA Set-Aside projects)</t>
  </si>
  <si>
    <t>TOTAL COST</t>
  </si>
  <si>
    <t>Incidentals (suggested 25%)</t>
  </si>
  <si>
    <t>Federal Share</t>
  </si>
  <si>
    <t>H</t>
  </si>
  <si>
    <t>I</t>
  </si>
  <si>
    <t>of Lines "C+D"</t>
  </si>
  <si>
    <t>Contract Subtotal</t>
  </si>
  <si>
    <t>% of Line "F"</t>
  </si>
  <si>
    <t>Contingencies (suggested 15%)</t>
  </si>
  <si>
    <r>
      <t>TOTAL CONSTRUCTION PHASE COST ESTIMATE (E + F)</t>
    </r>
    <r>
      <rPr>
        <sz val="11"/>
        <rFont val="Calibri"/>
        <family val="2"/>
        <scheme val="minor"/>
      </rPr>
      <t xml:space="preserve"> (Rounded to nearest $1000)</t>
    </r>
  </si>
  <si>
    <t>Participating Design (suggested 10%-20%)</t>
  </si>
  <si>
    <t>Costs Summary</t>
  </si>
  <si>
    <t>Participating Construction</t>
  </si>
  <si>
    <t>Participating ROW (lump sum)</t>
  </si>
  <si>
    <t>Non-Participating Construction (lump sum)</t>
  </si>
  <si>
    <t xml:space="preserve">Fill fields highlighted green </t>
  </si>
  <si>
    <r>
      <t>TOTAL CONSTRUCTION CONTRACT COST ESTIMATE (D+E)</t>
    </r>
    <r>
      <rPr>
        <sz val="11"/>
        <rFont val="Calibri"/>
        <family val="2"/>
        <scheme val="minor"/>
      </rPr>
      <t xml:space="preserve"> (Rounded to nearest $1000)</t>
    </r>
  </si>
  <si>
    <t>TOTAL PROJECT COST ESTIMATE</t>
  </si>
  <si>
    <t xml:space="preserve">TOTAL TA SET-ASIDE PARTICIPATING PROJECT COST ESTIMATE </t>
  </si>
  <si>
    <t>Municipal Share</t>
  </si>
  <si>
    <t>CRCOG 2016 Cost Estimating Template | TA Set-Aside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</si>
</sst>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###0;###0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[$-409]mmm\-yy;@"/>
    <numFmt numFmtId="169" formatCode="_(&quot;$&quot;* #,##0.0_);_(&quot;$&quot;* \(#,##0.0\);_(&quot;$&quot;* &quot;-&quot;?_);_(@_)"/>
    <numFmt numFmtId="170" formatCode="_(&quot;$&quot;* #,##0_);_(&quot;$&quot;* \(#,##0\);_(&quot;$&quot;* &quot;-&quot;?_);_(@_)"/>
  </numFmts>
  <fonts count="2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65F91"/>
      <name val="Calibri"/>
      <family val="2"/>
    </font>
    <font>
      <sz val="11"/>
      <color rgb="FF000000"/>
      <name val="Arial"/>
      <family val="2"/>
    </font>
    <font>
      <sz val="17"/>
      <color rgb="FF365F91"/>
      <name val="Calibri"/>
      <family val="2"/>
    </font>
    <font>
      <b/>
      <sz val="14"/>
      <color rgb="FF365F9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3" borderId="7" applyNumberFormat="0" applyAlignment="0" applyProtection="0"/>
    <xf numFmtId="0" fontId="14" fillId="4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54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20" fillId="0" borderId="0" xfId="7" applyFont="1"/>
    <xf numFmtId="0" fontId="8" fillId="5" borderId="0" xfId="7" applyFont="1" applyFill="1" applyAlignment="1">
      <alignment horizontal="center"/>
    </xf>
    <xf numFmtId="0" fontId="8" fillId="5" borderId="3" xfId="3" applyFont="1" applyFill="1" applyBorder="1"/>
    <xf numFmtId="0" fontId="20" fillId="5" borderId="4" xfId="7" applyFont="1" applyFill="1" applyBorder="1"/>
    <xf numFmtId="0" fontId="8" fillId="5" borderId="4" xfId="6" applyFont="1" applyFill="1" applyBorder="1" applyAlignment="1">
      <alignment horizontal="center"/>
    </xf>
    <xf numFmtId="0" fontId="19" fillId="5" borderId="4" xfId="5" applyFont="1" applyFill="1" applyBorder="1" applyAlignment="1">
      <alignment horizontal="right"/>
    </xf>
    <xf numFmtId="0" fontId="20" fillId="5" borderId="0" xfId="7" applyFont="1" applyFill="1"/>
    <xf numFmtId="0" fontId="8" fillId="5" borderId="0" xfId="6" applyFont="1" applyFill="1" applyBorder="1" applyAlignment="1">
      <alignment horizontal="center"/>
    </xf>
    <xf numFmtId="167" fontId="8" fillId="5" borderId="0" xfId="6" applyNumberFormat="1" applyFont="1" applyFill="1" applyBorder="1" applyAlignment="1">
      <alignment horizontal="center"/>
    </xf>
    <xf numFmtId="0" fontId="19" fillId="5" borderId="0" xfId="5" applyFont="1" applyFill="1" applyAlignment="1">
      <alignment horizontal="right"/>
    </xf>
    <xf numFmtId="0" fontId="8" fillId="5" borderId="0" xfId="2" applyFont="1" applyFill="1" applyBorder="1"/>
    <xf numFmtId="0" fontId="11" fillId="5" borderId="11" xfId="3" applyFont="1" applyFill="1" applyBorder="1"/>
    <xf numFmtId="0" fontId="20" fillId="5" borderId="2" xfId="7" applyFont="1" applyFill="1" applyBorder="1"/>
    <xf numFmtId="0" fontId="11" fillId="5" borderId="13" xfId="3" applyFont="1" applyFill="1" applyBorder="1"/>
    <xf numFmtId="0" fontId="20" fillId="5" borderId="0" xfId="7" applyFont="1" applyFill="1" applyBorder="1"/>
    <xf numFmtId="0" fontId="11" fillId="5" borderId="10" xfId="3" applyFont="1" applyFill="1" applyBorder="1"/>
    <xf numFmtId="0" fontId="20" fillId="5" borderId="9" xfId="7" applyFont="1" applyFill="1" applyBorder="1"/>
    <xf numFmtId="0" fontId="8" fillId="5" borderId="0" xfId="7" quotePrefix="1" applyFont="1" applyFill="1" applyAlignment="1">
      <alignment horizontal="center"/>
    </xf>
    <xf numFmtId="0" fontId="8" fillId="5" borderId="3" xfId="2" applyFont="1" applyFill="1" applyBorder="1"/>
    <xf numFmtId="0" fontId="15" fillId="5" borderId="0" xfId="5" applyFont="1" applyFill="1" applyAlignment="1">
      <alignment horizontal="right"/>
    </xf>
    <xf numFmtId="0" fontId="20" fillId="5" borderId="0" xfId="7" applyFont="1" applyFill="1" applyBorder="1" applyAlignment="1">
      <alignment horizontal="right"/>
    </xf>
    <xf numFmtId="0" fontId="3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166" fontId="8" fillId="5" borderId="1" xfId="6" applyNumberFormat="1" applyFont="1" applyFill="1" applyBorder="1" applyAlignment="1">
      <alignment horizontal="center"/>
    </xf>
    <xf numFmtId="166" fontId="20" fillId="5" borderId="0" xfId="7" applyNumberFormat="1" applyFont="1" applyFill="1"/>
    <xf numFmtId="14" fontId="11" fillId="5" borderId="0" xfId="3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"/>
    </xf>
    <xf numFmtId="0" fontId="11" fillId="5" borderId="0" xfId="3" applyFont="1" applyFill="1" applyBorder="1"/>
    <xf numFmtId="0" fontId="8" fillId="5" borderId="10" xfId="3" applyFont="1" applyFill="1" applyBorder="1"/>
    <xf numFmtId="9" fontId="8" fillId="5" borderId="4" xfId="6" applyNumberFormat="1" applyFont="1" applyFill="1" applyBorder="1" applyAlignment="1">
      <alignment horizontal="center"/>
    </xf>
    <xf numFmtId="9" fontId="11" fillId="5" borderId="10" xfId="8" applyFont="1" applyFill="1" applyBorder="1" applyAlignment="1">
      <alignment horizontal="center"/>
    </xf>
    <xf numFmtId="0" fontId="11" fillId="6" borderId="1" xfId="6" applyFont="1" applyFill="1" applyBorder="1" applyAlignment="1">
      <alignment horizontal="center"/>
    </xf>
    <xf numFmtId="0" fontId="11" fillId="6" borderId="16" xfId="3" applyNumberFormat="1" applyFont="1" applyFill="1" applyBorder="1" applyAlignment="1">
      <alignment horizontal="center"/>
    </xf>
    <xf numFmtId="0" fontId="11" fillId="6" borderId="17" xfId="3" applyNumberFormat="1" applyFont="1" applyFill="1" applyBorder="1" applyAlignment="1">
      <alignment horizontal="center"/>
    </xf>
    <xf numFmtId="0" fontId="11" fillId="6" borderId="18" xfId="3" applyNumberFormat="1" applyFont="1" applyFill="1" applyBorder="1" applyAlignment="1">
      <alignment horizontal="center"/>
    </xf>
    <xf numFmtId="164" fontId="10" fillId="6" borderId="1" xfId="0" quotePrefix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9" fontId="11" fillId="6" borderId="15" xfId="8" applyFont="1" applyFill="1" applyBorder="1" applyAlignment="1">
      <alignment horizontal="center"/>
    </xf>
    <xf numFmtId="0" fontId="20" fillId="5" borderId="12" xfId="7" applyFont="1" applyFill="1" applyBorder="1"/>
    <xf numFmtId="0" fontId="20" fillId="5" borderId="14" xfId="7" applyFont="1" applyFill="1" applyBorder="1"/>
    <xf numFmtId="0" fontId="20" fillId="5" borderId="15" xfId="7" applyFont="1" applyFill="1" applyBorder="1"/>
    <xf numFmtId="0" fontId="11" fillId="5" borderId="4" xfId="7" applyFont="1" applyFill="1" applyBorder="1" applyAlignment="1">
      <alignment horizontal="left" indent="1"/>
    </xf>
    <xf numFmtId="0" fontId="8" fillId="7" borderId="3" xfId="7" applyFont="1" applyFill="1" applyBorder="1"/>
    <xf numFmtId="0" fontId="20" fillId="7" borderId="4" xfId="7" applyFont="1" applyFill="1" applyBorder="1"/>
    <xf numFmtId="0" fontId="3" fillId="0" borderId="0" xfId="0" applyFont="1" applyFill="1" applyBorder="1" applyAlignment="1">
      <alignment horizontal="left" vertical="center"/>
    </xf>
    <xf numFmtId="4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9" fontId="21" fillId="0" borderId="0" xfId="1" applyFont="1"/>
    <xf numFmtId="166" fontId="11" fillId="5" borderId="16" xfId="4" applyNumberFormat="1" applyFont="1" applyFill="1" applyBorder="1" applyAlignment="1">
      <alignment horizontal="center"/>
    </xf>
    <xf numFmtId="166" fontId="11" fillId="5" borderId="17" xfId="4" applyNumberFormat="1" applyFont="1" applyFill="1" applyBorder="1" applyAlignment="1">
      <alignment horizontal="center"/>
    </xf>
    <xf numFmtId="166" fontId="8" fillId="5" borderId="1" xfId="4" applyNumberFormat="1" applyFont="1" applyFill="1" applyBorder="1" applyAlignment="1">
      <alignment horizontal="center"/>
    </xf>
    <xf numFmtId="168" fontId="11" fillId="6" borderId="12" xfId="3" applyNumberFormat="1" applyFont="1" applyFill="1" applyBorder="1" applyAlignment="1">
      <alignment horizontal="center"/>
    </xf>
    <xf numFmtId="168" fontId="11" fillId="6" borderId="14" xfId="3" applyNumberFormat="1" applyFont="1" applyFill="1" applyBorder="1" applyAlignment="1">
      <alignment horizontal="center"/>
    </xf>
    <xf numFmtId="165" fontId="11" fillId="5" borderId="9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top"/>
    </xf>
    <xf numFmtId="0" fontId="22" fillId="0" borderId="24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top"/>
    </xf>
    <xf numFmtId="0" fontId="2" fillId="0" borderId="23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166" fontId="11" fillId="5" borderId="17" xfId="6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166" fontId="10" fillId="6" borderId="17" xfId="0" applyNumberFormat="1" applyFont="1" applyFill="1" applyBorder="1" applyAlignment="1">
      <alignment horizontal="center" vertical="center" wrapText="1"/>
    </xf>
    <xf numFmtId="166" fontId="10" fillId="6" borderId="18" xfId="0" applyNumberFormat="1" applyFont="1" applyFill="1" applyBorder="1" applyAlignment="1">
      <alignment horizontal="center" vertical="center" wrapText="1"/>
    </xf>
    <xf numFmtId="167" fontId="8" fillId="7" borderId="1" xfId="6" applyNumberFormat="1" applyFont="1" applyFill="1" applyBorder="1" applyAlignment="1">
      <alignment horizontal="center"/>
    </xf>
    <xf numFmtId="0" fontId="8" fillId="7" borderId="1" xfId="5" applyFont="1" applyFill="1" applyBorder="1" applyAlignment="1">
      <alignment horizontal="center"/>
    </xf>
    <xf numFmtId="0" fontId="19" fillId="5" borderId="2" xfId="5" applyFont="1" applyFill="1" applyBorder="1" applyAlignment="1">
      <alignment horizontal="right"/>
    </xf>
    <xf numFmtId="166" fontId="8" fillId="5" borderId="16" xfId="6" applyNumberFormat="1" applyFont="1" applyFill="1" applyBorder="1" applyAlignment="1">
      <alignment horizontal="center"/>
    </xf>
    <xf numFmtId="0" fontId="19" fillId="5" borderId="9" xfId="5" applyFont="1" applyFill="1" applyBorder="1" applyAlignment="1">
      <alignment horizontal="right"/>
    </xf>
    <xf numFmtId="166" fontId="8" fillId="5" borderId="18" xfId="6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166" fontId="11" fillId="0" borderId="18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166" fontId="10" fillId="5" borderId="9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24" fillId="7" borderId="1" xfId="7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24" fillId="5" borderId="13" xfId="7" applyFont="1" applyFill="1" applyBorder="1" applyAlignment="1">
      <alignment horizontal="center"/>
    </xf>
    <xf numFmtId="9" fontId="11" fillId="6" borderId="16" xfId="1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vertical="center" wrapText="1"/>
    </xf>
    <xf numFmtId="0" fontId="11" fillId="5" borderId="10" xfId="2" applyFont="1" applyFill="1" applyBorder="1"/>
    <xf numFmtId="166" fontId="11" fillId="5" borderId="18" xfId="4" applyNumberFormat="1" applyFont="1" applyFill="1" applyBorder="1" applyAlignment="1">
      <alignment horizontal="center"/>
    </xf>
    <xf numFmtId="166" fontId="8" fillId="7" borderId="1" xfId="5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5" fillId="5" borderId="0" xfId="2" applyFont="1" applyFill="1" applyBorder="1" applyAlignment="1">
      <alignment horizontal="left"/>
    </xf>
    <xf numFmtId="166" fontId="10" fillId="5" borderId="16" xfId="0" applyNumberFormat="1" applyFont="1" applyFill="1" applyBorder="1" applyAlignment="1">
      <alignment horizontal="left" vertical="center"/>
    </xf>
    <xf numFmtId="166" fontId="10" fillId="5" borderId="17" xfId="0" applyNumberFormat="1" applyFont="1" applyFill="1" applyBorder="1" applyAlignment="1">
      <alignment horizontal="left" vertical="center"/>
    </xf>
    <xf numFmtId="166" fontId="10" fillId="5" borderId="18" xfId="0" applyNumberFormat="1" applyFont="1" applyFill="1" applyBorder="1" applyAlignment="1">
      <alignment horizontal="left" vertical="center"/>
    </xf>
    <xf numFmtId="170" fontId="10" fillId="2" borderId="16" xfId="0" applyNumberFormat="1" applyFont="1" applyFill="1" applyBorder="1" applyAlignment="1">
      <alignment horizontal="left" vertical="center"/>
    </xf>
    <xf numFmtId="170" fontId="10" fillId="2" borderId="17" xfId="0" applyNumberFormat="1" applyFont="1" applyFill="1" applyBorder="1" applyAlignment="1">
      <alignment horizontal="left" vertical="center"/>
    </xf>
    <xf numFmtId="170" fontId="19" fillId="5" borderId="17" xfId="5" applyNumberFormat="1" applyFont="1" applyFill="1" applyBorder="1" applyAlignment="1">
      <alignment horizontal="right"/>
    </xf>
    <xf numFmtId="170" fontId="10" fillId="2" borderId="18" xfId="0" applyNumberFormat="1" applyFont="1" applyFill="1" applyBorder="1" applyAlignment="1">
      <alignment horizontal="left" vertical="center"/>
    </xf>
    <xf numFmtId="170" fontId="8" fillId="7" borderId="1" xfId="5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9" fontId="11" fillId="5" borderId="0" xfId="3" applyNumberFormat="1" applyFont="1" applyFill="1" applyBorder="1" applyAlignment="1">
      <alignment horizontal="left" indent="1"/>
    </xf>
    <xf numFmtId="0" fontId="8" fillId="5" borderId="0" xfId="2" applyFont="1" applyFill="1" applyBorder="1" applyAlignment="1">
      <alignment horizontal="center"/>
    </xf>
    <xf numFmtId="9" fontId="11" fillId="5" borderId="2" xfId="3" applyNumberFormat="1" applyFont="1" applyFill="1" applyBorder="1" applyAlignment="1">
      <alignment horizontal="left" indent="1"/>
    </xf>
    <xf numFmtId="0" fontId="11" fillId="5" borderId="0" xfId="3" applyNumberFormat="1" applyFont="1" applyFill="1" applyBorder="1" applyAlignment="1">
      <alignment horizontal="center"/>
    </xf>
    <xf numFmtId="9" fontId="11" fillId="5" borderId="9" xfId="3" applyNumberFormat="1" applyFont="1" applyFill="1" applyBorder="1" applyAlignment="1">
      <alignment horizontal="left"/>
    </xf>
    <xf numFmtId="9" fontId="11" fillId="5" borderId="5" xfId="3" applyNumberFormat="1" applyFont="1" applyFill="1" applyBorder="1" applyAlignment="1">
      <alignment horizontal="left"/>
    </xf>
    <xf numFmtId="167" fontId="2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167" fontId="2" fillId="0" borderId="18" xfId="0" applyNumberFormat="1" applyFont="1" applyBorder="1" applyAlignment="1">
      <alignment horizontal="right" vertical="top"/>
    </xf>
    <xf numFmtId="167" fontId="2" fillId="0" borderId="20" xfId="0" applyNumberFormat="1" applyFont="1" applyBorder="1" applyAlignment="1">
      <alignment horizontal="right" vertical="top"/>
    </xf>
    <xf numFmtId="167" fontId="2" fillId="0" borderId="24" xfId="0" applyNumberFormat="1" applyFont="1" applyBorder="1" applyAlignment="1">
      <alignment horizontal="right" vertical="top"/>
    </xf>
    <xf numFmtId="167" fontId="2" fillId="0" borderId="19" xfId="0" applyNumberFormat="1" applyFont="1" applyBorder="1" applyAlignment="1">
      <alignment horizontal="right" vertical="top"/>
    </xf>
    <xf numFmtId="167" fontId="2" fillId="0" borderId="22" xfId="0" applyNumberFormat="1" applyFont="1" applyBorder="1" applyAlignment="1">
      <alignment horizontal="right" vertical="top"/>
    </xf>
    <xf numFmtId="167" fontId="2" fillId="0" borderId="23" xfId="0" applyNumberFormat="1" applyFont="1" applyBorder="1" applyAlignment="1">
      <alignment horizontal="right" vertical="top"/>
    </xf>
    <xf numFmtId="167" fontId="2" fillId="0" borderId="21" xfId="0" applyNumberFormat="1" applyFont="1" applyBorder="1" applyAlignment="1">
      <alignment horizontal="right" vertical="top"/>
    </xf>
  </cellXfs>
  <cellStyles count="10">
    <cellStyle name="Calculation" xfId="4" builtinId="22"/>
    <cellStyle name="Explanatory Text" xfId="5" builtinId="53"/>
    <cellStyle name="Heading 3" xfId="2" builtinId="18"/>
    <cellStyle name="Input" xfId="3" builtinId="20"/>
    <cellStyle name="Normal" xfId="0" builtinId="0"/>
    <cellStyle name="Normal 2" xfId="7"/>
    <cellStyle name="Percent" xfId="1" builtinId="5"/>
    <cellStyle name="Percent 2" xfId="8"/>
    <cellStyle name="Percent 3" xfId="9"/>
    <cellStyle name="Total" xfId="6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="85" zoomScaleNormal="85" zoomScaleSheetLayoutView="85" workbookViewId="0">
      <selection activeCell="B2" sqref="B2"/>
    </sheetView>
  </sheetViews>
  <sheetFormatPr defaultRowHeight="12.75" x14ac:dyDescent="0.2"/>
  <cols>
    <col min="1" max="1" width="2.83203125" style="1" bestFit="1" customWidth="1"/>
    <col min="2" max="2" width="14.1640625" style="1" customWidth="1"/>
    <col min="3" max="3" width="23.33203125" style="1" customWidth="1"/>
    <col min="4" max="4" width="12.6640625" style="1" bestFit="1" customWidth="1"/>
    <col min="5" max="5" width="13.1640625" style="1" customWidth="1"/>
    <col min="6" max="6" width="13.33203125" style="4" customWidth="1"/>
    <col min="7" max="7" width="17.33203125" style="4" customWidth="1"/>
    <col min="8" max="8" width="19.1640625" style="4" customWidth="1"/>
    <col min="9" max="9" width="19.33203125" style="4" customWidth="1"/>
    <col min="10" max="10" width="4.5" style="1" customWidth="1"/>
    <col min="11" max="11" width="9.33203125" style="1" customWidth="1"/>
    <col min="12" max="16384" width="9.33203125" style="1"/>
  </cols>
  <sheetData>
    <row r="1" spans="1:10" ht="18.95" customHeight="1" x14ac:dyDescent="0.25">
      <c r="B1" s="7" t="s">
        <v>152</v>
      </c>
      <c r="H1" s="115" t="s">
        <v>147</v>
      </c>
    </row>
    <row r="2" spans="1:10" ht="18.95" customHeight="1" x14ac:dyDescent="0.2">
      <c r="B2" s="8" t="s">
        <v>25</v>
      </c>
      <c r="F2" s="114"/>
    </row>
    <row r="3" spans="1:10" ht="9" customHeight="1" x14ac:dyDescent="0.2">
      <c r="B3" s="5"/>
    </row>
    <row r="4" spans="1:10" s="15" customFormat="1" ht="15" x14ac:dyDescent="0.25">
      <c r="A4" s="21"/>
      <c r="B4" s="25" t="s">
        <v>22</v>
      </c>
      <c r="C4" s="21"/>
      <c r="D4" s="21"/>
      <c r="E4" s="21"/>
      <c r="G4" s="21"/>
      <c r="H4" s="24"/>
      <c r="I4" s="39"/>
      <c r="J4" s="29"/>
    </row>
    <row r="5" spans="1:10" s="2" customFormat="1" ht="15" customHeight="1" x14ac:dyDescent="0.2">
      <c r="B5" s="9" t="s">
        <v>2</v>
      </c>
      <c r="C5" s="125" t="s">
        <v>3</v>
      </c>
      <c r="D5" s="126"/>
      <c r="E5" s="127"/>
      <c r="F5" s="10" t="s">
        <v>4</v>
      </c>
      <c r="G5" s="10" t="s">
        <v>5</v>
      </c>
      <c r="H5" s="9" t="s">
        <v>0</v>
      </c>
      <c r="I5" s="9" t="s">
        <v>1</v>
      </c>
      <c r="J5" s="105"/>
    </row>
    <row r="6" spans="1:10" s="62" customFormat="1" ht="15" customHeight="1" x14ac:dyDescent="0.2">
      <c r="B6" s="50"/>
      <c r="C6" s="130"/>
      <c r="D6" s="131"/>
      <c r="E6" s="132"/>
      <c r="F6" s="51"/>
      <c r="G6" s="52"/>
      <c r="H6" s="53">
        <v>1</v>
      </c>
      <c r="I6" s="63">
        <f t="shared" ref="I6" si="0">G6*H6</f>
        <v>0</v>
      </c>
      <c r="J6" s="37"/>
    </row>
    <row r="7" spans="1:10" s="62" customFormat="1" ht="15" customHeight="1" x14ac:dyDescent="0.2">
      <c r="B7" s="50"/>
      <c r="C7" s="130"/>
      <c r="D7" s="131"/>
      <c r="E7" s="132"/>
      <c r="F7" s="51"/>
      <c r="G7" s="52"/>
      <c r="H7" s="53">
        <v>1</v>
      </c>
      <c r="I7" s="63">
        <f t="shared" ref="I7:I35" si="1">G7*H7</f>
        <v>0</v>
      </c>
      <c r="J7" s="37"/>
    </row>
    <row r="8" spans="1:10" s="62" customFormat="1" ht="15" customHeight="1" x14ac:dyDescent="0.2">
      <c r="B8" s="50"/>
      <c r="C8" s="130"/>
      <c r="D8" s="131"/>
      <c r="E8" s="132"/>
      <c r="F8" s="51"/>
      <c r="G8" s="52"/>
      <c r="H8" s="53">
        <v>1</v>
      </c>
      <c r="I8" s="63">
        <f t="shared" ref="I8" si="2">G8*H8</f>
        <v>0</v>
      </c>
      <c r="J8" s="37"/>
    </row>
    <row r="9" spans="1:10" s="3" customFormat="1" ht="15" customHeight="1" x14ac:dyDescent="0.2">
      <c r="B9" s="50"/>
      <c r="C9" s="128"/>
      <c r="D9" s="129"/>
      <c r="E9" s="129"/>
      <c r="F9" s="51"/>
      <c r="G9" s="52"/>
      <c r="H9" s="53">
        <v>1</v>
      </c>
      <c r="I9" s="12">
        <f>G9*H9</f>
        <v>0</v>
      </c>
      <c r="J9" s="37"/>
    </row>
    <row r="10" spans="1:10" s="3" customFormat="1" ht="15" customHeight="1" x14ac:dyDescent="0.2">
      <c r="B10" s="50"/>
      <c r="C10" s="128"/>
      <c r="D10" s="129"/>
      <c r="E10" s="129"/>
      <c r="F10" s="51"/>
      <c r="G10" s="52"/>
      <c r="H10" s="53">
        <v>1</v>
      </c>
      <c r="I10" s="12">
        <f>G10*H10</f>
        <v>0</v>
      </c>
      <c r="J10" s="37"/>
    </row>
    <row r="11" spans="1:10" s="3" customFormat="1" ht="15" customHeight="1" x14ac:dyDescent="0.2">
      <c r="B11" s="50"/>
      <c r="C11" s="128"/>
      <c r="D11" s="129"/>
      <c r="E11" s="129"/>
      <c r="F11" s="51"/>
      <c r="G11" s="52"/>
      <c r="H11" s="53">
        <v>1</v>
      </c>
      <c r="I11" s="63">
        <f t="shared" si="1"/>
        <v>0</v>
      </c>
      <c r="J11" s="13"/>
    </row>
    <row r="12" spans="1:10" s="3" customFormat="1" ht="15" customHeight="1" x14ac:dyDescent="0.2">
      <c r="B12" s="50"/>
      <c r="C12" s="128"/>
      <c r="D12" s="129"/>
      <c r="E12" s="129"/>
      <c r="F12" s="51"/>
      <c r="G12" s="52"/>
      <c r="H12" s="53">
        <v>1</v>
      </c>
      <c r="I12" s="63">
        <f t="shared" ref="I12:I13" si="3">G12*H12</f>
        <v>0</v>
      </c>
      <c r="J12" s="13"/>
    </row>
    <row r="13" spans="1:10" s="3" customFormat="1" ht="15" customHeight="1" x14ac:dyDescent="0.2">
      <c r="B13" s="50"/>
      <c r="C13" s="130"/>
      <c r="D13" s="133"/>
      <c r="E13" s="134"/>
      <c r="F13" s="51"/>
      <c r="G13" s="52"/>
      <c r="H13" s="53">
        <v>1</v>
      </c>
      <c r="I13" s="12">
        <f t="shared" si="3"/>
        <v>0</v>
      </c>
      <c r="J13" s="13"/>
    </row>
    <row r="14" spans="1:10" s="3" customFormat="1" ht="15" customHeight="1" x14ac:dyDescent="0.2">
      <c r="B14" s="50"/>
      <c r="C14" s="130"/>
      <c r="D14" s="133"/>
      <c r="E14" s="134"/>
      <c r="F14" s="51"/>
      <c r="G14" s="52"/>
      <c r="H14" s="53">
        <v>1</v>
      </c>
      <c r="I14" s="12">
        <f t="shared" si="1"/>
        <v>0</v>
      </c>
      <c r="J14" s="13"/>
    </row>
    <row r="15" spans="1:10" s="3" customFormat="1" ht="15" customHeight="1" x14ac:dyDescent="0.2">
      <c r="B15" s="50"/>
      <c r="C15" s="128"/>
      <c r="D15" s="129"/>
      <c r="E15" s="129"/>
      <c r="F15" s="51"/>
      <c r="G15" s="52"/>
      <c r="H15" s="53">
        <v>1</v>
      </c>
      <c r="I15" s="12">
        <f>G15*H15</f>
        <v>0</v>
      </c>
      <c r="J15" s="13"/>
    </row>
    <row r="16" spans="1:10" s="3" customFormat="1" ht="15" customHeight="1" x14ac:dyDescent="0.2">
      <c r="B16" s="50"/>
      <c r="C16" s="128"/>
      <c r="D16" s="129"/>
      <c r="E16" s="129"/>
      <c r="F16" s="51"/>
      <c r="G16" s="52"/>
      <c r="H16" s="53">
        <v>1</v>
      </c>
      <c r="I16" s="12">
        <f t="shared" si="1"/>
        <v>0</v>
      </c>
      <c r="J16" s="13"/>
    </row>
    <row r="17" spans="2:10" s="3" customFormat="1" ht="15" customHeight="1" x14ac:dyDescent="0.2">
      <c r="B17" s="50"/>
      <c r="C17" s="128"/>
      <c r="D17" s="129"/>
      <c r="E17" s="129"/>
      <c r="F17" s="51"/>
      <c r="G17" s="52"/>
      <c r="H17" s="53">
        <v>1</v>
      </c>
      <c r="I17" s="12">
        <f t="shared" si="1"/>
        <v>0</v>
      </c>
      <c r="J17" s="13"/>
    </row>
    <row r="18" spans="2:10" s="3" customFormat="1" ht="15" customHeight="1" x14ac:dyDescent="0.2">
      <c r="B18" s="50"/>
      <c r="C18" s="128"/>
      <c r="D18" s="129"/>
      <c r="E18" s="129"/>
      <c r="F18" s="51"/>
      <c r="G18" s="52"/>
      <c r="H18" s="53">
        <v>1</v>
      </c>
      <c r="I18" s="12">
        <f t="shared" si="1"/>
        <v>0</v>
      </c>
      <c r="J18" s="13"/>
    </row>
    <row r="19" spans="2:10" s="3" customFormat="1" ht="15" customHeight="1" x14ac:dyDescent="0.2">
      <c r="B19" s="50"/>
      <c r="C19" s="128"/>
      <c r="D19" s="129"/>
      <c r="E19" s="129"/>
      <c r="F19" s="51"/>
      <c r="G19" s="52"/>
      <c r="H19" s="53">
        <v>1</v>
      </c>
      <c r="I19" s="12">
        <f t="shared" si="1"/>
        <v>0</v>
      </c>
      <c r="J19" s="13"/>
    </row>
    <row r="20" spans="2:10" s="3" customFormat="1" ht="15" customHeight="1" x14ac:dyDescent="0.2">
      <c r="B20" s="50"/>
      <c r="C20" s="128"/>
      <c r="D20" s="129"/>
      <c r="E20" s="129"/>
      <c r="F20" s="51"/>
      <c r="G20" s="52"/>
      <c r="H20" s="53">
        <v>1</v>
      </c>
      <c r="I20" s="12">
        <f t="shared" si="1"/>
        <v>0</v>
      </c>
      <c r="J20" s="13"/>
    </row>
    <row r="21" spans="2:10" s="3" customFormat="1" ht="15" customHeight="1" x14ac:dyDescent="0.2">
      <c r="B21" s="50"/>
      <c r="C21" s="128"/>
      <c r="D21" s="129"/>
      <c r="E21" s="129"/>
      <c r="F21" s="51"/>
      <c r="G21" s="52"/>
      <c r="H21" s="53">
        <v>1</v>
      </c>
      <c r="I21" s="12">
        <f t="shared" si="1"/>
        <v>0</v>
      </c>
      <c r="J21" s="13"/>
    </row>
    <row r="22" spans="2:10" s="3" customFormat="1" ht="15" customHeight="1" x14ac:dyDescent="0.2">
      <c r="B22" s="50"/>
      <c r="C22" s="128"/>
      <c r="D22" s="129"/>
      <c r="E22" s="129"/>
      <c r="F22" s="51"/>
      <c r="G22" s="52"/>
      <c r="H22" s="53">
        <v>1</v>
      </c>
      <c r="I22" s="12">
        <f t="shared" ref="I22:I23" si="4">G22*H22</f>
        <v>0</v>
      </c>
      <c r="J22" s="13"/>
    </row>
    <row r="23" spans="2:10" s="3" customFormat="1" ht="15" customHeight="1" x14ac:dyDescent="0.2">
      <c r="B23" s="50"/>
      <c r="C23" s="128"/>
      <c r="D23" s="129"/>
      <c r="E23" s="129"/>
      <c r="F23" s="54"/>
      <c r="G23" s="52"/>
      <c r="H23" s="53">
        <v>1</v>
      </c>
      <c r="I23" s="12">
        <f t="shared" si="4"/>
        <v>0</v>
      </c>
      <c r="J23" s="13"/>
    </row>
    <row r="24" spans="2:10" s="3" customFormat="1" ht="15" customHeight="1" x14ac:dyDescent="0.2">
      <c r="B24" s="50"/>
      <c r="C24" s="128"/>
      <c r="D24" s="129"/>
      <c r="E24" s="129"/>
      <c r="F24" s="51"/>
      <c r="G24" s="52"/>
      <c r="H24" s="53">
        <v>1</v>
      </c>
      <c r="I24" s="12">
        <f t="shared" si="1"/>
        <v>0</v>
      </c>
      <c r="J24" s="13"/>
    </row>
    <row r="25" spans="2:10" s="3" customFormat="1" ht="15" customHeight="1" x14ac:dyDescent="0.2">
      <c r="B25" s="50"/>
      <c r="C25" s="128"/>
      <c r="D25" s="129"/>
      <c r="E25" s="129"/>
      <c r="F25" s="51"/>
      <c r="G25" s="52"/>
      <c r="H25" s="53">
        <v>1</v>
      </c>
      <c r="I25" s="12">
        <f t="shared" si="1"/>
        <v>0</v>
      </c>
      <c r="J25" s="13"/>
    </row>
    <row r="26" spans="2:10" s="3" customFormat="1" ht="15" customHeight="1" x14ac:dyDescent="0.2">
      <c r="B26" s="50"/>
      <c r="C26" s="128"/>
      <c r="D26" s="129"/>
      <c r="E26" s="129"/>
      <c r="F26" s="51"/>
      <c r="G26" s="52"/>
      <c r="H26" s="53">
        <v>1</v>
      </c>
      <c r="I26" s="12">
        <f t="shared" ref="I26:I28" si="5">G26*H26</f>
        <v>0</v>
      </c>
      <c r="J26" s="13"/>
    </row>
    <row r="27" spans="2:10" s="3" customFormat="1" ht="15" customHeight="1" x14ac:dyDescent="0.2">
      <c r="B27" s="50"/>
      <c r="C27" s="128"/>
      <c r="D27" s="129"/>
      <c r="E27" s="129"/>
      <c r="F27" s="51"/>
      <c r="G27" s="52"/>
      <c r="H27" s="53">
        <v>1</v>
      </c>
      <c r="I27" s="12">
        <f t="shared" si="5"/>
        <v>0</v>
      </c>
      <c r="J27" s="13"/>
    </row>
    <row r="28" spans="2:10" s="3" customFormat="1" ht="15" customHeight="1" x14ac:dyDescent="0.2">
      <c r="B28" s="50"/>
      <c r="C28" s="128"/>
      <c r="D28" s="129"/>
      <c r="E28" s="129"/>
      <c r="F28" s="51"/>
      <c r="G28" s="52"/>
      <c r="H28" s="53">
        <v>1</v>
      </c>
      <c r="I28" s="12">
        <f t="shared" si="5"/>
        <v>0</v>
      </c>
      <c r="J28" s="13"/>
    </row>
    <row r="29" spans="2:10" s="3" customFormat="1" ht="15" customHeight="1" x14ac:dyDescent="0.2">
      <c r="B29" s="50"/>
      <c r="C29" s="128"/>
      <c r="D29" s="129"/>
      <c r="E29" s="129"/>
      <c r="F29" s="51"/>
      <c r="G29" s="52"/>
      <c r="H29" s="53">
        <v>1</v>
      </c>
      <c r="I29" s="12">
        <f t="shared" si="1"/>
        <v>0</v>
      </c>
      <c r="J29" s="13"/>
    </row>
    <row r="30" spans="2:10" s="3" customFormat="1" ht="15" customHeight="1" x14ac:dyDescent="0.2">
      <c r="B30" s="50"/>
      <c r="C30" s="128"/>
      <c r="D30" s="129"/>
      <c r="E30" s="129"/>
      <c r="F30" s="51"/>
      <c r="G30" s="52"/>
      <c r="H30" s="53">
        <v>1</v>
      </c>
      <c r="I30" s="12">
        <f t="shared" si="1"/>
        <v>0</v>
      </c>
      <c r="J30" s="13"/>
    </row>
    <row r="31" spans="2:10" s="62" customFormat="1" ht="15" customHeight="1" x14ac:dyDescent="0.2">
      <c r="B31" s="50"/>
      <c r="C31" s="128"/>
      <c r="D31" s="129"/>
      <c r="E31" s="129"/>
      <c r="F31" s="51"/>
      <c r="G31" s="52"/>
      <c r="H31" s="53">
        <v>1</v>
      </c>
      <c r="I31" s="63">
        <f t="shared" si="1"/>
        <v>0</v>
      </c>
      <c r="J31" s="64"/>
    </row>
    <row r="32" spans="2:10" s="62" customFormat="1" ht="15" customHeight="1" x14ac:dyDescent="0.2">
      <c r="B32" s="50"/>
      <c r="C32" s="128"/>
      <c r="D32" s="129"/>
      <c r="E32" s="129"/>
      <c r="F32" s="51"/>
      <c r="G32" s="52"/>
      <c r="H32" s="53">
        <v>1</v>
      </c>
      <c r="I32" s="63">
        <f t="shared" ref="I32:I33" si="6">G32*H32</f>
        <v>0</v>
      </c>
      <c r="J32" s="64"/>
    </row>
    <row r="33" spans="1:11" s="62" customFormat="1" ht="15" customHeight="1" x14ac:dyDescent="0.2">
      <c r="B33" s="50"/>
      <c r="C33" s="128"/>
      <c r="D33" s="129"/>
      <c r="E33" s="129"/>
      <c r="F33" s="51"/>
      <c r="G33" s="52"/>
      <c r="H33" s="53">
        <v>1</v>
      </c>
      <c r="I33" s="63">
        <f t="shared" si="6"/>
        <v>0</v>
      </c>
      <c r="J33" s="64"/>
    </row>
    <row r="34" spans="1:11" s="3" customFormat="1" ht="15" customHeight="1" x14ac:dyDescent="0.2">
      <c r="B34" s="50"/>
      <c r="C34" s="128"/>
      <c r="D34" s="129"/>
      <c r="E34" s="129"/>
      <c r="F34" s="51"/>
      <c r="G34" s="52"/>
      <c r="H34" s="53">
        <v>1</v>
      </c>
      <c r="I34" s="12">
        <f t="shared" si="1"/>
        <v>0</v>
      </c>
      <c r="J34" s="13"/>
    </row>
    <row r="35" spans="1:11" s="3" customFormat="1" ht="15" customHeight="1" x14ac:dyDescent="0.2">
      <c r="B35" s="50"/>
      <c r="C35" s="128"/>
      <c r="D35" s="129"/>
      <c r="E35" s="129"/>
      <c r="F35" s="54"/>
      <c r="G35" s="52"/>
      <c r="H35" s="53">
        <v>1</v>
      </c>
      <c r="I35" s="12">
        <f t="shared" si="1"/>
        <v>0</v>
      </c>
      <c r="J35" s="13"/>
    </row>
    <row r="36" spans="1:11" s="15" customFormat="1" ht="15.75" x14ac:dyDescent="0.25">
      <c r="A36" s="16" t="s">
        <v>7</v>
      </c>
      <c r="B36" s="17" t="s">
        <v>8</v>
      </c>
      <c r="C36" s="18"/>
      <c r="D36" s="18"/>
      <c r="E36" s="18"/>
      <c r="F36" s="19"/>
      <c r="G36" s="18"/>
      <c r="H36" s="20"/>
      <c r="I36" s="38">
        <f>SUM(I6:I35)</f>
        <v>0</v>
      </c>
      <c r="J36" s="29"/>
      <c r="K36" s="65"/>
    </row>
    <row r="37" spans="1:11" s="15" customFormat="1" ht="15" x14ac:dyDescent="0.25">
      <c r="A37" s="16" t="s">
        <v>9</v>
      </c>
      <c r="B37" s="17" t="s">
        <v>18</v>
      </c>
      <c r="C37" s="18"/>
      <c r="D37" s="18"/>
      <c r="E37" s="18"/>
      <c r="F37" s="46">
        <v>20</v>
      </c>
      <c r="G37" s="59" t="s">
        <v>19</v>
      </c>
      <c r="H37" s="20"/>
      <c r="I37" s="38">
        <f>ROUND(F37/100*I36,0)</f>
        <v>0</v>
      </c>
      <c r="J37" s="29"/>
    </row>
    <row r="38" spans="1:11" s="15" customFormat="1" ht="5.0999999999999996" customHeight="1" x14ac:dyDescent="0.25">
      <c r="A38" s="21"/>
      <c r="B38" s="21"/>
      <c r="C38" s="21"/>
      <c r="D38" s="21"/>
      <c r="E38" s="21"/>
      <c r="F38" s="22"/>
      <c r="G38" s="23"/>
      <c r="H38" s="24"/>
      <c r="I38" s="39"/>
      <c r="J38" s="29"/>
    </row>
    <row r="39" spans="1:11" s="15" customFormat="1" ht="15" x14ac:dyDescent="0.25">
      <c r="A39" s="32" t="s">
        <v>10</v>
      </c>
      <c r="B39" s="33" t="s">
        <v>24</v>
      </c>
      <c r="C39" s="18"/>
      <c r="D39" s="18"/>
      <c r="E39" s="18"/>
      <c r="F39" s="19"/>
      <c r="G39" s="18"/>
      <c r="H39" s="20"/>
      <c r="I39" s="38">
        <f>SUM(I36:I37)</f>
        <v>0</v>
      </c>
      <c r="J39" s="29"/>
    </row>
    <row r="40" spans="1:11" s="15" customFormat="1" ht="5.0999999999999996" customHeight="1" x14ac:dyDescent="0.25">
      <c r="A40" s="21"/>
      <c r="B40" s="21"/>
      <c r="C40" s="21"/>
      <c r="D40" s="21"/>
      <c r="E40" s="21"/>
      <c r="F40" s="22"/>
      <c r="G40" s="23"/>
      <c r="H40" s="24"/>
      <c r="I40" s="39"/>
      <c r="J40" s="29"/>
    </row>
    <row r="41" spans="1:11" s="15" customFormat="1" ht="15" x14ac:dyDescent="0.25">
      <c r="A41" s="21"/>
      <c r="B41" s="25" t="s">
        <v>20</v>
      </c>
      <c r="C41" s="21"/>
      <c r="D41" s="21"/>
      <c r="E41" s="21"/>
      <c r="F41" s="41"/>
      <c r="G41" s="21"/>
      <c r="H41" s="24"/>
      <c r="I41" s="39"/>
      <c r="J41" s="29"/>
    </row>
    <row r="42" spans="1:11" s="15" customFormat="1" ht="15" x14ac:dyDescent="0.25">
      <c r="A42" s="21"/>
      <c r="B42" s="26" t="s">
        <v>30</v>
      </c>
      <c r="C42" s="27"/>
      <c r="D42" s="27"/>
      <c r="E42" s="27"/>
      <c r="F42" s="47">
        <v>1</v>
      </c>
      <c r="G42" s="137" t="s">
        <v>21</v>
      </c>
      <c r="H42" s="137"/>
      <c r="I42" s="66">
        <f>ROUND(F42/100*$I$39,0)</f>
        <v>0</v>
      </c>
      <c r="J42" s="29"/>
    </row>
    <row r="43" spans="1:11" s="15" customFormat="1" ht="15" x14ac:dyDescent="0.25">
      <c r="A43" s="21"/>
      <c r="B43" s="28" t="s">
        <v>29</v>
      </c>
      <c r="C43" s="29"/>
      <c r="D43" s="29"/>
      <c r="E43" s="29"/>
      <c r="F43" s="48">
        <v>4</v>
      </c>
      <c r="G43" s="135" t="s">
        <v>21</v>
      </c>
      <c r="H43" s="135"/>
      <c r="I43" s="67">
        <f>ROUND(F43/100*$I$39,0)</f>
        <v>0</v>
      </c>
      <c r="J43" s="29"/>
    </row>
    <row r="44" spans="1:11" s="15" customFormat="1" ht="15" x14ac:dyDescent="0.25">
      <c r="A44" s="21"/>
      <c r="B44" s="28" t="s">
        <v>28</v>
      </c>
      <c r="C44" s="29"/>
      <c r="D44" s="29"/>
      <c r="E44" s="29"/>
      <c r="F44" s="48">
        <v>7</v>
      </c>
      <c r="G44" s="135" t="s">
        <v>21</v>
      </c>
      <c r="H44" s="135"/>
      <c r="I44" s="67">
        <f>ROUND(F44/100*$I$39,0)</f>
        <v>0</v>
      </c>
      <c r="J44" s="29"/>
    </row>
    <row r="45" spans="1:11" s="15" customFormat="1" ht="15" x14ac:dyDescent="0.25">
      <c r="A45" s="21"/>
      <c r="B45" s="28" t="s">
        <v>27</v>
      </c>
      <c r="C45" s="29"/>
      <c r="D45" s="29"/>
      <c r="E45" s="29"/>
      <c r="F45" s="48">
        <v>1</v>
      </c>
      <c r="G45" s="135" t="s">
        <v>21</v>
      </c>
      <c r="H45" s="135"/>
      <c r="I45" s="67">
        <f>ROUND(F45/100*$I$39,0)</f>
        <v>0</v>
      </c>
      <c r="J45" s="29"/>
    </row>
    <row r="46" spans="1:11" s="3" customFormat="1" ht="15" customHeight="1" x14ac:dyDescent="0.2">
      <c r="B46" s="84" t="s">
        <v>16</v>
      </c>
      <c r="C46" s="85"/>
      <c r="D46" s="98"/>
      <c r="E46" s="99"/>
      <c r="F46" s="87"/>
      <c r="G46" s="94" t="s">
        <v>6</v>
      </c>
      <c r="H46" s="95"/>
      <c r="I46" s="96">
        <f>F46</f>
        <v>0</v>
      </c>
      <c r="J46" s="13"/>
    </row>
    <row r="47" spans="1:11" s="15" customFormat="1" ht="5.0999999999999996" customHeight="1" x14ac:dyDescent="0.25">
      <c r="A47" s="21"/>
      <c r="B47" s="21"/>
      <c r="C47" s="21"/>
      <c r="D47" s="21"/>
      <c r="E47" s="21"/>
      <c r="F47" s="22"/>
      <c r="G47" s="23"/>
      <c r="H47" s="24"/>
      <c r="I47" s="39"/>
      <c r="J47" s="29"/>
    </row>
    <row r="48" spans="1:11" s="15" customFormat="1" ht="15" x14ac:dyDescent="0.25">
      <c r="A48" s="32" t="s">
        <v>11</v>
      </c>
      <c r="B48" s="17" t="s">
        <v>138</v>
      </c>
      <c r="C48" s="18"/>
      <c r="D48" s="18"/>
      <c r="E48" s="18"/>
      <c r="F48" s="44"/>
      <c r="G48" s="18"/>
      <c r="H48" s="20"/>
      <c r="I48" s="38">
        <f>SUM(I39:I46)</f>
        <v>0</v>
      </c>
      <c r="J48" s="29"/>
    </row>
    <row r="49" spans="1:10" s="15" customFormat="1" ht="5.0999999999999996" customHeight="1" x14ac:dyDescent="0.25">
      <c r="A49" s="21"/>
      <c r="B49" s="21"/>
      <c r="C49" s="21"/>
      <c r="D49" s="21"/>
      <c r="E49" s="21"/>
      <c r="F49" s="22"/>
      <c r="G49" s="23"/>
      <c r="H49" s="24"/>
      <c r="I49" s="39"/>
      <c r="J49" s="29"/>
    </row>
    <row r="50" spans="1:10" s="15" customFormat="1" ht="13.5" customHeight="1" x14ac:dyDescent="0.25">
      <c r="A50" s="21"/>
      <c r="B50" s="25" t="s">
        <v>17</v>
      </c>
      <c r="C50" s="21"/>
      <c r="D50" s="21"/>
      <c r="E50" s="21"/>
      <c r="F50" s="136"/>
      <c r="G50" s="136"/>
      <c r="H50" s="34"/>
      <c r="I50" s="21"/>
      <c r="J50" s="29"/>
    </row>
    <row r="51" spans="1:10" s="15" customFormat="1" ht="15" x14ac:dyDescent="0.25">
      <c r="A51" s="21"/>
      <c r="B51" s="26" t="s">
        <v>31</v>
      </c>
      <c r="C51" s="27"/>
      <c r="D51" s="27"/>
      <c r="E51" s="56"/>
      <c r="F51" s="69">
        <v>42665</v>
      </c>
      <c r="G51" s="40"/>
      <c r="H51" s="35"/>
      <c r="I51" s="29"/>
      <c r="J51" s="29"/>
    </row>
    <row r="52" spans="1:10" s="15" customFormat="1" ht="15" x14ac:dyDescent="0.25">
      <c r="A52" s="21"/>
      <c r="B52" s="28" t="s">
        <v>32</v>
      </c>
      <c r="C52" s="29"/>
      <c r="D52" s="29"/>
      <c r="E52" s="57"/>
      <c r="F52" s="70">
        <v>43395</v>
      </c>
      <c r="G52" s="40"/>
      <c r="H52" s="35"/>
      <c r="I52" s="29"/>
      <c r="J52" s="29"/>
    </row>
    <row r="53" spans="1:10" s="15" customFormat="1" ht="15" hidden="1" x14ac:dyDescent="0.25">
      <c r="A53" s="21"/>
      <c r="B53" s="42" t="s">
        <v>14</v>
      </c>
      <c r="C53" s="29"/>
      <c r="D53" s="29"/>
      <c r="E53" s="57"/>
      <c r="F53" s="138">
        <f>ROUND((F52-F51)/365,1)</f>
        <v>2</v>
      </c>
      <c r="G53" s="138"/>
      <c r="H53" s="35"/>
      <c r="I53" s="29"/>
      <c r="J53" s="29"/>
    </row>
    <row r="54" spans="1:10" s="15" customFormat="1" ht="15" x14ac:dyDescent="0.25">
      <c r="A54" s="21"/>
      <c r="B54" s="30" t="s">
        <v>131</v>
      </c>
      <c r="C54" s="31"/>
      <c r="D54" s="31"/>
      <c r="E54" s="58"/>
      <c r="F54" s="55">
        <v>0.04</v>
      </c>
      <c r="G54" s="45"/>
      <c r="H54" s="35"/>
      <c r="I54" s="29"/>
      <c r="J54" s="29"/>
    </row>
    <row r="55" spans="1:10" s="15" customFormat="1" ht="15" x14ac:dyDescent="0.25">
      <c r="A55" s="32" t="s">
        <v>12</v>
      </c>
      <c r="B55" s="43" t="s">
        <v>23</v>
      </c>
      <c r="C55" s="31"/>
      <c r="D55" s="31"/>
      <c r="E55" s="31"/>
      <c r="F55" s="71">
        <f>F54*F53</f>
        <v>0.08</v>
      </c>
      <c r="G55" s="139" t="s">
        <v>137</v>
      </c>
      <c r="H55" s="140"/>
      <c r="I55" s="68">
        <f>ROUND(F53*F54*(I48),0)</f>
        <v>0</v>
      </c>
      <c r="J55" s="29"/>
    </row>
    <row r="56" spans="1:10" s="15" customFormat="1" ht="5.0999999999999996" customHeight="1" x14ac:dyDescent="0.25">
      <c r="A56" s="21"/>
      <c r="B56" s="21"/>
      <c r="C56" s="21"/>
      <c r="D56" s="21"/>
      <c r="E56" s="21"/>
      <c r="F56" s="22"/>
      <c r="G56" s="23"/>
      <c r="H56" s="24"/>
      <c r="I56" s="39"/>
      <c r="J56" s="29"/>
    </row>
    <row r="57" spans="1:10" s="15" customFormat="1" ht="15" x14ac:dyDescent="0.25">
      <c r="A57" s="32" t="s">
        <v>13</v>
      </c>
      <c r="B57" s="33" t="s">
        <v>148</v>
      </c>
      <c r="C57" s="18"/>
      <c r="D57" s="18"/>
      <c r="E57" s="18"/>
      <c r="F57" s="19"/>
      <c r="G57" s="18"/>
      <c r="H57" s="20"/>
      <c r="I57" s="38">
        <f>ROUND(SUM(I48,I55),-3)</f>
        <v>0</v>
      </c>
      <c r="J57" s="29"/>
    </row>
    <row r="58" spans="1:10" s="15" customFormat="1" ht="5.0999999999999996" customHeight="1" x14ac:dyDescent="0.25">
      <c r="A58" s="21"/>
      <c r="B58" s="21"/>
      <c r="C58" s="21"/>
      <c r="D58" s="21"/>
      <c r="E58" s="21"/>
      <c r="F58" s="22"/>
      <c r="G58" s="23"/>
      <c r="H58" s="24"/>
      <c r="I58" s="39"/>
      <c r="J58" s="29"/>
    </row>
    <row r="59" spans="1:10" s="15" customFormat="1" ht="15" x14ac:dyDescent="0.25">
      <c r="A59" s="32" t="s">
        <v>15</v>
      </c>
      <c r="B59" s="100" t="s">
        <v>140</v>
      </c>
      <c r="C59" s="27"/>
      <c r="D59" s="27"/>
      <c r="E59" s="27"/>
      <c r="F59" s="47">
        <v>15</v>
      </c>
      <c r="G59" s="101" t="s">
        <v>139</v>
      </c>
      <c r="H59" s="90"/>
      <c r="I59" s="91">
        <f>(I$57*F59/100)</f>
        <v>0</v>
      </c>
      <c r="J59" s="29"/>
    </row>
    <row r="60" spans="1:10" s="15" customFormat="1" ht="15" x14ac:dyDescent="0.25">
      <c r="A60" s="32" t="s">
        <v>135</v>
      </c>
      <c r="B60" s="102" t="s">
        <v>133</v>
      </c>
      <c r="C60" s="31"/>
      <c r="D60" s="31"/>
      <c r="E60" s="31"/>
      <c r="F60" s="49">
        <v>25</v>
      </c>
      <c r="G60" s="103" t="s">
        <v>139</v>
      </c>
      <c r="H60" s="92"/>
      <c r="I60" s="93">
        <f>(I$57*F60/100)</f>
        <v>0</v>
      </c>
      <c r="J60" s="29"/>
    </row>
    <row r="61" spans="1:10" s="15" customFormat="1" ht="5.0999999999999996" customHeight="1" x14ac:dyDescent="0.25">
      <c r="A61" s="21"/>
      <c r="B61" s="21"/>
      <c r="C61" s="21"/>
      <c r="D61" s="21"/>
      <c r="E61" s="21"/>
      <c r="F61" s="22"/>
      <c r="G61" s="23"/>
      <c r="H61" s="24"/>
      <c r="I61" s="39"/>
      <c r="J61" s="29"/>
    </row>
    <row r="62" spans="1:10" s="15" customFormat="1" ht="15" x14ac:dyDescent="0.25">
      <c r="A62" s="32" t="s">
        <v>136</v>
      </c>
      <c r="B62" s="33" t="s">
        <v>141</v>
      </c>
      <c r="C62" s="18"/>
      <c r="D62" s="18"/>
      <c r="E62" s="18"/>
      <c r="F62" s="19"/>
      <c r="G62" s="18"/>
      <c r="H62" s="20"/>
      <c r="I62" s="38">
        <f>ROUND(SUM(I57:I60),-3)</f>
        <v>0</v>
      </c>
      <c r="J62" s="29"/>
    </row>
    <row r="63" spans="1:10" s="15" customFormat="1" ht="5.0999999999999996" customHeight="1" x14ac:dyDescent="0.25">
      <c r="A63" s="21"/>
      <c r="B63" s="21"/>
      <c r="C63" s="21"/>
      <c r="D63" s="21"/>
      <c r="E63" s="21"/>
      <c r="F63" s="22"/>
      <c r="G63" s="23"/>
      <c r="H63" s="24"/>
      <c r="I63" s="39"/>
      <c r="J63" s="29"/>
    </row>
    <row r="64" spans="1:10" s="15" customFormat="1" ht="15" customHeight="1" x14ac:dyDescent="0.25">
      <c r="A64" s="21"/>
      <c r="B64" s="60" t="s">
        <v>143</v>
      </c>
      <c r="C64" s="61"/>
      <c r="D64" s="61"/>
      <c r="E64" s="61"/>
      <c r="F64" s="61"/>
      <c r="G64" s="89" t="s">
        <v>151</v>
      </c>
      <c r="H64" s="88" t="s">
        <v>134</v>
      </c>
      <c r="I64" s="106" t="s">
        <v>132</v>
      </c>
      <c r="J64" s="108"/>
    </row>
    <row r="65" spans="1:10" s="3" customFormat="1" ht="15" customHeight="1" x14ac:dyDescent="0.25">
      <c r="B65" s="100" t="s">
        <v>142</v>
      </c>
      <c r="C65" s="110"/>
      <c r="D65" s="107"/>
      <c r="E65" s="107"/>
      <c r="F65" s="109">
        <v>0.15</v>
      </c>
      <c r="G65" s="116">
        <f>I65*0.2</f>
        <v>0</v>
      </c>
      <c r="H65" s="119">
        <f>I65*0.8</f>
        <v>0</v>
      </c>
      <c r="I65" s="67">
        <f>ROUND(F65*I62,0)</f>
        <v>0</v>
      </c>
      <c r="J65" s="36"/>
    </row>
    <row r="66" spans="1:10" s="3" customFormat="1" ht="15" customHeight="1" x14ac:dyDescent="0.25">
      <c r="B66" s="82" t="s">
        <v>145</v>
      </c>
      <c r="C66" s="83"/>
      <c r="F66" s="86"/>
      <c r="G66" s="117">
        <f>I66*0.2</f>
        <v>0</v>
      </c>
      <c r="H66" s="120">
        <f>I66*0.8</f>
        <v>0</v>
      </c>
      <c r="I66" s="67">
        <f>F66</f>
        <v>0</v>
      </c>
      <c r="J66" s="36"/>
    </row>
    <row r="67" spans="1:10" s="15" customFormat="1" ht="15" x14ac:dyDescent="0.25">
      <c r="A67" s="32"/>
      <c r="B67" s="28" t="s">
        <v>146</v>
      </c>
      <c r="C67" s="29"/>
      <c r="D67" s="29"/>
      <c r="E67" s="29"/>
      <c r="F67" s="87"/>
      <c r="G67" s="117">
        <f>F67</f>
        <v>0</v>
      </c>
      <c r="H67" s="121"/>
      <c r="I67" s="81">
        <f>F67</f>
        <v>0</v>
      </c>
      <c r="J67" s="29"/>
    </row>
    <row r="68" spans="1:10" s="3" customFormat="1" ht="14.25" customHeight="1" x14ac:dyDescent="0.25">
      <c r="B68" s="111" t="s">
        <v>144</v>
      </c>
      <c r="C68" s="85"/>
      <c r="D68" s="104"/>
      <c r="E68" s="97"/>
      <c r="G68" s="118">
        <f>I68*0.2</f>
        <v>0</v>
      </c>
      <c r="H68" s="122">
        <f>I68*0.8</f>
        <v>0</v>
      </c>
      <c r="I68" s="112">
        <f>I62-F67</f>
        <v>0</v>
      </c>
      <c r="J68" s="82"/>
    </row>
    <row r="69" spans="1:10" s="15" customFormat="1" ht="15" customHeight="1" x14ac:dyDescent="0.25">
      <c r="A69" s="21"/>
      <c r="B69" s="60" t="s">
        <v>149</v>
      </c>
      <c r="C69" s="61"/>
      <c r="D69" s="61"/>
      <c r="E69" s="61"/>
      <c r="F69" s="61"/>
      <c r="G69" s="113">
        <f>SUM(G65:G68)</f>
        <v>0</v>
      </c>
      <c r="H69" s="123">
        <f>SUM(H65:H68)</f>
        <v>0</v>
      </c>
      <c r="I69" s="123">
        <f>SUM(I65:I68)</f>
        <v>0</v>
      </c>
      <c r="J69" s="108"/>
    </row>
    <row r="70" spans="1:10" s="15" customFormat="1" ht="5.0999999999999996" customHeight="1" x14ac:dyDescent="0.25">
      <c r="A70" s="21"/>
      <c r="B70" s="21"/>
      <c r="C70" s="21"/>
      <c r="D70" s="21"/>
      <c r="E70" s="21"/>
      <c r="F70" s="22"/>
      <c r="G70" s="23"/>
      <c r="H70" s="24"/>
      <c r="I70" s="39"/>
      <c r="J70" s="29"/>
    </row>
    <row r="71" spans="1:10" s="15" customFormat="1" ht="5.0999999999999996" customHeight="1" x14ac:dyDescent="0.25">
      <c r="A71" s="21"/>
      <c r="B71" s="21"/>
      <c r="C71" s="21"/>
      <c r="D71" s="21"/>
      <c r="E71" s="21"/>
      <c r="F71" s="22"/>
      <c r="G71" s="23"/>
      <c r="H71" s="24"/>
      <c r="I71" s="39"/>
      <c r="J71" s="29"/>
    </row>
    <row r="72" spans="1:10" s="15" customFormat="1" ht="15" customHeight="1" x14ac:dyDescent="0.25">
      <c r="A72" s="21"/>
      <c r="B72" s="60" t="s">
        <v>150</v>
      </c>
      <c r="C72" s="61"/>
      <c r="D72" s="61"/>
      <c r="E72" s="61"/>
      <c r="F72" s="61"/>
      <c r="G72" s="113">
        <f>G69-G67</f>
        <v>0</v>
      </c>
      <c r="H72" s="113">
        <f>H69-H67</f>
        <v>0</v>
      </c>
      <c r="I72" s="113">
        <f t="shared" ref="I72" si="7">I69-I67</f>
        <v>0</v>
      </c>
      <c r="J72" s="108"/>
    </row>
    <row r="73" spans="1:10" s="3" customFormat="1" ht="5.0999999999999996" customHeight="1" x14ac:dyDescent="0.2">
      <c r="B73" s="13"/>
      <c r="C73" s="13"/>
      <c r="D73" s="13"/>
      <c r="E73" s="13"/>
      <c r="F73" s="11"/>
      <c r="G73" s="11"/>
      <c r="H73" s="11"/>
      <c r="I73" s="11"/>
      <c r="J73" s="14"/>
    </row>
    <row r="74" spans="1:10" x14ac:dyDescent="0.2">
      <c r="G74" s="124"/>
      <c r="H74" s="124"/>
    </row>
    <row r="75" spans="1:10" ht="14.25" x14ac:dyDescent="0.2">
      <c r="B75" s="6"/>
    </row>
  </sheetData>
  <mergeCells count="38">
    <mergeCell ref="F53:G53"/>
    <mergeCell ref="G55:H55"/>
    <mergeCell ref="C22:E22"/>
    <mergeCell ref="C23:E23"/>
    <mergeCell ref="C26:E26"/>
    <mergeCell ref="C25:E25"/>
    <mergeCell ref="C24:E24"/>
    <mergeCell ref="C27:E27"/>
    <mergeCell ref="C28:E28"/>
    <mergeCell ref="C31:E31"/>
    <mergeCell ref="C32:E32"/>
    <mergeCell ref="C29:E29"/>
    <mergeCell ref="C21:E21"/>
    <mergeCell ref="G44:H44"/>
    <mergeCell ref="G45:H45"/>
    <mergeCell ref="F50:G50"/>
    <mergeCell ref="C30:E30"/>
    <mergeCell ref="C34:E34"/>
    <mergeCell ref="C35:E35"/>
    <mergeCell ref="G42:H42"/>
    <mergeCell ref="G43:H43"/>
    <mergeCell ref="C33:E33"/>
    <mergeCell ref="C16:E16"/>
    <mergeCell ref="C17:E17"/>
    <mergeCell ref="C18:E18"/>
    <mergeCell ref="C19:E19"/>
    <mergeCell ref="C20:E20"/>
    <mergeCell ref="C5:E5"/>
    <mergeCell ref="C9:E9"/>
    <mergeCell ref="C6:E6"/>
    <mergeCell ref="C15:E15"/>
    <mergeCell ref="C11:E11"/>
    <mergeCell ref="C14:E14"/>
    <mergeCell ref="C10:E10"/>
    <mergeCell ref="C7:E7"/>
    <mergeCell ref="C8:E8"/>
    <mergeCell ref="C12:E12"/>
    <mergeCell ref="C13:E13"/>
  </mergeCells>
  <printOptions horizontalCentered="1"/>
  <pageMargins left="0.5" right="0.5" top="0.5" bottom="0.5" header="0.3" footer="0.3"/>
  <pageSetup scale="74" orientation="portrait" r:id="rId1"/>
  <rowBreaks count="1" manualBreakCount="1">
    <brk id="67" max="16383" man="1"/>
  </rowBreaks>
  <ignoredErrors>
    <ignoredError sqref="G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3"/>
  <sheetViews>
    <sheetView workbookViewId="0">
      <selection activeCell="M9" sqref="M9"/>
    </sheetView>
  </sheetViews>
  <sheetFormatPr defaultRowHeight="12.75" x14ac:dyDescent="0.2"/>
  <cols>
    <col min="1" max="1" width="11.83203125" bestFit="1" customWidth="1"/>
    <col min="2" max="2" width="65.5" bestFit="1" customWidth="1"/>
    <col min="3" max="3" width="8.1640625" customWidth="1"/>
    <col min="4" max="9" width="5.83203125" customWidth="1"/>
  </cols>
  <sheetData>
    <row r="2" spans="1:9" ht="15.75" x14ac:dyDescent="0.2">
      <c r="A2" s="75" t="s">
        <v>33</v>
      </c>
      <c r="B2" s="75" t="s">
        <v>34</v>
      </c>
      <c r="C2" s="77" t="s">
        <v>35</v>
      </c>
      <c r="D2" s="142" t="s">
        <v>36</v>
      </c>
      <c r="E2" s="142"/>
      <c r="F2" s="142"/>
      <c r="G2" s="142"/>
      <c r="H2" s="142"/>
      <c r="I2" s="142"/>
    </row>
    <row r="3" spans="1:9" ht="15.75" x14ac:dyDescent="0.2">
      <c r="A3" s="80"/>
      <c r="B3" s="80"/>
      <c r="C3" s="80"/>
      <c r="D3" s="143" t="s">
        <v>129</v>
      </c>
      <c r="E3" s="143"/>
      <c r="F3" s="143"/>
      <c r="G3" s="144" t="s">
        <v>130</v>
      </c>
      <c r="H3" s="145"/>
      <c r="I3" s="146"/>
    </row>
    <row r="4" spans="1:9" x14ac:dyDescent="0.2">
      <c r="A4" s="78">
        <v>101117</v>
      </c>
      <c r="B4" s="79" t="s">
        <v>37</v>
      </c>
      <c r="C4" s="78" t="s">
        <v>38</v>
      </c>
      <c r="D4" s="152">
        <v>4</v>
      </c>
      <c r="E4" s="152"/>
      <c r="F4" s="153"/>
      <c r="G4" s="147">
        <v>40</v>
      </c>
      <c r="H4" s="147"/>
      <c r="I4" s="147"/>
    </row>
    <row r="5" spans="1:9" x14ac:dyDescent="0.2">
      <c r="A5" s="73">
        <v>104057</v>
      </c>
      <c r="B5" s="72" t="s">
        <v>39</v>
      </c>
      <c r="C5" s="73" t="s">
        <v>40</v>
      </c>
      <c r="D5" s="150">
        <v>675</v>
      </c>
      <c r="E5" s="150"/>
      <c r="F5" s="151"/>
      <c r="G5" s="141">
        <v>850</v>
      </c>
      <c r="H5" s="141"/>
      <c r="I5" s="141"/>
    </row>
    <row r="6" spans="1:9" x14ac:dyDescent="0.2">
      <c r="A6" s="73">
        <v>202000</v>
      </c>
      <c r="B6" s="72" t="s">
        <v>41</v>
      </c>
      <c r="C6" s="73" t="s">
        <v>38</v>
      </c>
      <c r="D6" s="150">
        <v>13</v>
      </c>
      <c r="E6" s="150"/>
      <c r="F6" s="151"/>
      <c r="G6" s="141">
        <v>48</v>
      </c>
      <c r="H6" s="141"/>
      <c r="I6" s="141"/>
    </row>
    <row r="7" spans="1:9" x14ac:dyDescent="0.2">
      <c r="A7" s="73">
        <v>202100</v>
      </c>
      <c r="B7" s="72" t="s">
        <v>42</v>
      </c>
      <c r="C7" s="73" t="s">
        <v>38</v>
      </c>
      <c r="D7" s="150">
        <v>40</v>
      </c>
      <c r="E7" s="150"/>
      <c r="F7" s="151"/>
      <c r="G7" s="141">
        <v>152</v>
      </c>
      <c r="H7" s="141"/>
      <c r="I7" s="141"/>
    </row>
    <row r="8" spans="1:9" x14ac:dyDescent="0.2">
      <c r="A8" s="73">
        <v>202315</v>
      </c>
      <c r="B8" s="72" t="s">
        <v>43</v>
      </c>
      <c r="C8" s="73" t="s">
        <v>26</v>
      </c>
      <c r="D8" s="150">
        <v>47</v>
      </c>
      <c r="E8" s="150"/>
      <c r="F8" s="151"/>
      <c r="G8" s="141">
        <v>82</v>
      </c>
      <c r="H8" s="141"/>
      <c r="I8" s="141"/>
    </row>
    <row r="9" spans="1:9" x14ac:dyDescent="0.2">
      <c r="A9" s="73">
        <v>202502</v>
      </c>
      <c r="B9" s="72" t="s">
        <v>44</v>
      </c>
      <c r="C9" s="73" t="s">
        <v>45</v>
      </c>
      <c r="D9" s="150">
        <v>10</v>
      </c>
      <c r="E9" s="150"/>
      <c r="F9" s="151"/>
      <c r="G9" s="141">
        <v>35</v>
      </c>
      <c r="H9" s="141"/>
      <c r="I9" s="141"/>
    </row>
    <row r="10" spans="1:9" x14ac:dyDescent="0.2">
      <c r="A10" s="73">
        <v>202529</v>
      </c>
      <c r="B10" s="72" t="s">
        <v>46</v>
      </c>
      <c r="C10" s="73" t="s">
        <v>47</v>
      </c>
      <c r="D10" s="150">
        <v>2</v>
      </c>
      <c r="E10" s="150"/>
      <c r="F10" s="151"/>
      <c r="G10" s="141">
        <v>6</v>
      </c>
      <c r="H10" s="141"/>
      <c r="I10" s="141"/>
    </row>
    <row r="11" spans="1:9" x14ac:dyDescent="0.2">
      <c r="A11" s="73">
        <v>203000</v>
      </c>
      <c r="B11" s="72" t="s">
        <v>48</v>
      </c>
      <c r="C11" s="73" t="s">
        <v>38</v>
      </c>
      <c r="D11" s="150">
        <v>20</v>
      </c>
      <c r="E11" s="150"/>
      <c r="F11" s="151"/>
      <c r="G11" s="141">
        <v>60</v>
      </c>
      <c r="H11" s="141"/>
      <c r="I11" s="141"/>
    </row>
    <row r="12" spans="1:9" x14ac:dyDescent="0.2">
      <c r="A12" s="73">
        <v>203100</v>
      </c>
      <c r="B12" s="72" t="s">
        <v>49</v>
      </c>
      <c r="C12" s="73" t="s">
        <v>38</v>
      </c>
      <c r="D12" s="150">
        <v>75</v>
      </c>
      <c r="E12" s="150"/>
      <c r="F12" s="151"/>
      <c r="G12" s="141">
        <v>200</v>
      </c>
      <c r="H12" s="141"/>
      <c r="I12" s="141"/>
    </row>
    <row r="13" spans="1:9" x14ac:dyDescent="0.2">
      <c r="A13" s="73">
        <v>204001</v>
      </c>
      <c r="B13" s="72" t="s">
        <v>50</v>
      </c>
      <c r="C13" s="73" t="s">
        <v>47</v>
      </c>
      <c r="D13" s="150">
        <v>145</v>
      </c>
      <c r="E13" s="150"/>
      <c r="F13" s="151"/>
      <c r="G13" s="141">
        <v>460</v>
      </c>
      <c r="H13" s="141"/>
      <c r="I13" s="141"/>
    </row>
    <row r="14" spans="1:9" x14ac:dyDescent="0.2">
      <c r="A14" s="73">
        <v>205003</v>
      </c>
      <c r="B14" s="72" t="s">
        <v>51</v>
      </c>
      <c r="C14" s="73" t="s">
        <v>38</v>
      </c>
      <c r="D14" s="150">
        <v>10</v>
      </c>
      <c r="E14" s="150"/>
      <c r="F14" s="151"/>
      <c r="G14" s="141">
        <v>40</v>
      </c>
      <c r="H14" s="141"/>
      <c r="I14" s="141"/>
    </row>
    <row r="15" spans="1:9" x14ac:dyDescent="0.2">
      <c r="A15" s="73">
        <v>207000</v>
      </c>
      <c r="B15" s="72" t="s">
        <v>52</v>
      </c>
      <c r="C15" s="73" t="s">
        <v>38</v>
      </c>
      <c r="D15" s="150">
        <v>13</v>
      </c>
      <c r="E15" s="150"/>
      <c r="F15" s="151"/>
      <c r="G15" s="141">
        <v>42</v>
      </c>
      <c r="H15" s="141"/>
      <c r="I15" s="141"/>
    </row>
    <row r="16" spans="1:9" x14ac:dyDescent="0.2">
      <c r="A16" s="73">
        <v>207150</v>
      </c>
      <c r="B16" s="72" t="s">
        <v>53</v>
      </c>
      <c r="C16" s="73" t="s">
        <v>38</v>
      </c>
      <c r="D16" s="150">
        <v>80</v>
      </c>
      <c r="E16" s="150"/>
      <c r="F16" s="151"/>
      <c r="G16" s="141">
        <v>150</v>
      </c>
      <c r="H16" s="141"/>
      <c r="I16" s="141"/>
    </row>
    <row r="17" spans="1:9" x14ac:dyDescent="0.2">
      <c r="A17" s="73">
        <v>209001</v>
      </c>
      <c r="B17" s="72" t="s">
        <v>54</v>
      </c>
      <c r="C17" s="73" t="s">
        <v>45</v>
      </c>
      <c r="D17" s="150">
        <v>2</v>
      </c>
      <c r="E17" s="150"/>
      <c r="F17" s="151"/>
      <c r="G17" s="141">
        <v>7</v>
      </c>
      <c r="H17" s="141"/>
      <c r="I17" s="141"/>
    </row>
    <row r="18" spans="1:9" x14ac:dyDescent="0.2">
      <c r="A18" s="73">
        <v>210100</v>
      </c>
      <c r="B18" s="72" t="s">
        <v>55</v>
      </c>
      <c r="C18" s="73" t="s">
        <v>45</v>
      </c>
      <c r="D18" s="150">
        <v>13</v>
      </c>
      <c r="E18" s="150"/>
      <c r="F18" s="151"/>
      <c r="G18" s="141">
        <v>40</v>
      </c>
      <c r="H18" s="141"/>
      <c r="I18" s="141"/>
    </row>
    <row r="19" spans="1:9" x14ac:dyDescent="0.2">
      <c r="A19" s="73">
        <v>212000</v>
      </c>
      <c r="B19" s="72" t="s">
        <v>56</v>
      </c>
      <c r="C19" s="73" t="s">
        <v>38</v>
      </c>
      <c r="D19" s="150">
        <v>35</v>
      </c>
      <c r="E19" s="150"/>
      <c r="F19" s="151"/>
      <c r="G19" s="141">
        <v>70</v>
      </c>
      <c r="H19" s="141"/>
      <c r="I19" s="141"/>
    </row>
    <row r="20" spans="1:9" x14ac:dyDescent="0.2">
      <c r="A20" s="73">
        <v>213100</v>
      </c>
      <c r="B20" s="72" t="s">
        <v>57</v>
      </c>
      <c r="C20" s="73" t="s">
        <v>38</v>
      </c>
      <c r="D20" s="150">
        <v>40</v>
      </c>
      <c r="E20" s="150"/>
      <c r="F20" s="151"/>
      <c r="G20" s="141">
        <v>90</v>
      </c>
      <c r="H20" s="141"/>
      <c r="I20" s="141"/>
    </row>
    <row r="21" spans="1:9" x14ac:dyDescent="0.2">
      <c r="A21" s="73">
        <v>216000</v>
      </c>
      <c r="B21" s="72" t="s">
        <v>58</v>
      </c>
      <c r="C21" s="73" t="s">
        <v>38</v>
      </c>
      <c r="D21" s="150">
        <v>40</v>
      </c>
      <c r="E21" s="150"/>
      <c r="F21" s="151"/>
      <c r="G21" s="141">
        <v>80</v>
      </c>
      <c r="H21" s="141"/>
      <c r="I21" s="141"/>
    </row>
    <row r="22" spans="1:9" x14ac:dyDescent="0.2">
      <c r="A22" s="73">
        <v>216009</v>
      </c>
      <c r="B22" s="72" t="s">
        <v>59</v>
      </c>
      <c r="C22" s="73" t="s">
        <v>38</v>
      </c>
      <c r="D22" s="150">
        <v>80</v>
      </c>
      <c r="E22" s="150"/>
      <c r="F22" s="151"/>
      <c r="G22" s="141">
        <v>100</v>
      </c>
      <c r="H22" s="141"/>
      <c r="I22" s="141"/>
    </row>
    <row r="23" spans="1:9" x14ac:dyDescent="0.2">
      <c r="A23" s="73">
        <v>219001</v>
      </c>
      <c r="B23" s="72" t="s">
        <v>60</v>
      </c>
      <c r="C23" s="73" t="s">
        <v>47</v>
      </c>
      <c r="D23" s="150">
        <v>4</v>
      </c>
      <c r="E23" s="150"/>
      <c r="F23" s="151"/>
      <c r="G23" s="141">
        <v>12</v>
      </c>
      <c r="H23" s="141"/>
      <c r="I23" s="141"/>
    </row>
    <row r="24" spans="1:9" x14ac:dyDescent="0.2">
      <c r="A24" s="73">
        <v>304002</v>
      </c>
      <c r="B24" s="72" t="s">
        <v>61</v>
      </c>
      <c r="C24" s="73" t="s">
        <v>38</v>
      </c>
      <c r="D24" s="150">
        <v>40</v>
      </c>
      <c r="E24" s="150"/>
      <c r="F24" s="151"/>
      <c r="G24" s="141">
        <v>60</v>
      </c>
      <c r="H24" s="141"/>
      <c r="I24" s="141"/>
    </row>
    <row r="25" spans="1:9" x14ac:dyDescent="0.2">
      <c r="A25" s="73">
        <v>406158</v>
      </c>
      <c r="B25" s="72" t="s">
        <v>62</v>
      </c>
      <c r="C25" s="73" t="s">
        <v>26</v>
      </c>
      <c r="D25" s="150">
        <v>100</v>
      </c>
      <c r="E25" s="150"/>
      <c r="F25" s="151"/>
      <c r="G25" s="141">
        <v>150</v>
      </c>
      <c r="H25" s="141"/>
      <c r="I25" s="141"/>
    </row>
    <row r="26" spans="1:9" x14ac:dyDescent="0.2">
      <c r="A26" s="73">
        <v>406159</v>
      </c>
      <c r="B26" s="72" t="s">
        <v>63</v>
      </c>
      <c r="C26" s="73" t="s">
        <v>26</v>
      </c>
      <c r="D26" s="150">
        <v>85</v>
      </c>
      <c r="E26" s="150"/>
      <c r="F26" s="151"/>
      <c r="G26" s="141">
        <v>125</v>
      </c>
      <c r="H26" s="141"/>
      <c r="I26" s="141"/>
    </row>
    <row r="27" spans="1:9" x14ac:dyDescent="0.2">
      <c r="A27" s="73">
        <v>406170</v>
      </c>
      <c r="B27" s="72" t="s">
        <v>64</v>
      </c>
      <c r="C27" s="73" t="s">
        <v>26</v>
      </c>
      <c r="D27" s="150">
        <v>100</v>
      </c>
      <c r="E27" s="150"/>
      <c r="F27" s="151"/>
      <c r="G27" s="141">
        <v>170</v>
      </c>
      <c r="H27" s="141"/>
      <c r="I27" s="141"/>
    </row>
    <row r="28" spans="1:9" x14ac:dyDescent="0.2">
      <c r="A28" s="73">
        <v>406171</v>
      </c>
      <c r="B28" s="72" t="s">
        <v>65</v>
      </c>
      <c r="C28" s="73" t="s">
        <v>26</v>
      </c>
      <c r="D28" s="150">
        <v>95</v>
      </c>
      <c r="E28" s="150"/>
      <c r="F28" s="151"/>
      <c r="G28" s="141">
        <v>210</v>
      </c>
      <c r="H28" s="141"/>
      <c r="I28" s="141"/>
    </row>
    <row r="29" spans="1:9" x14ac:dyDescent="0.2">
      <c r="A29" s="73">
        <v>406172</v>
      </c>
      <c r="B29" s="72" t="s">
        <v>66</v>
      </c>
      <c r="C29" s="73" t="s">
        <v>26</v>
      </c>
      <c r="D29" s="150">
        <v>100</v>
      </c>
      <c r="E29" s="150"/>
      <c r="F29" s="151"/>
      <c r="G29" s="141">
        <v>190</v>
      </c>
      <c r="H29" s="141"/>
      <c r="I29" s="141"/>
    </row>
    <row r="30" spans="1:9" x14ac:dyDescent="0.2">
      <c r="A30" s="73">
        <v>406236</v>
      </c>
      <c r="B30" s="72" t="s">
        <v>67</v>
      </c>
      <c r="C30" s="73" t="s">
        <v>68</v>
      </c>
      <c r="D30" s="150">
        <v>4</v>
      </c>
      <c r="E30" s="150"/>
      <c r="F30" s="151"/>
      <c r="G30" s="141">
        <v>15</v>
      </c>
      <c r="H30" s="141"/>
      <c r="I30" s="141"/>
    </row>
    <row r="31" spans="1:9" x14ac:dyDescent="0.2">
      <c r="A31" s="73">
        <v>406267</v>
      </c>
      <c r="B31" s="72" t="s">
        <v>69</v>
      </c>
      <c r="C31" s="73" t="s">
        <v>45</v>
      </c>
      <c r="D31" s="150">
        <v>3</v>
      </c>
      <c r="E31" s="150"/>
      <c r="F31" s="151"/>
      <c r="G31" s="141">
        <v>20</v>
      </c>
      <c r="H31" s="141"/>
      <c r="I31" s="141"/>
    </row>
    <row r="32" spans="1:9" x14ac:dyDescent="0.2">
      <c r="A32" s="73">
        <v>406285</v>
      </c>
      <c r="B32" s="72" t="s">
        <v>70</v>
      </c>
      <c r="C32" s="73" t="s">
        <v>45</v>
      </c>
      <c r="D32" s="150">
        <v>3</v>
      </c>
      <c r="E32" s="150"/>
      <c r="F32" s="151"/>
      <c r="G32" s="141">
        <v>20</v>
      </c>
      <c r="H32" s="141"/>
      <c r="I32" s="141"/>
    </row>
    <row r="33" spans="1:9" x14ac:dyDescent="0.2">
      <c r="A33" s="73">
        <v>507001</v>
      </c>
      <c r="B33" s="72" t="s">
        <v>71</v>
      </c>
      <c r="C33" s="73" t="s">
        <v>40</v>
      </c>
      <c r="D33" s="150">
        <v>2800</v>
      </c>
      <c r="E33" s="150"/>
      <c r="F33" s="151"/>
      <c r="G33" s="141">
        <v>3800</v>
      </c>
      <c r="H33" s="141"/>
      <c r="I33" s="141"/>
    </row>
    <row r="34" spans="1:9" x14ac:dyDescent="0.2">
      <c r="A34" s="73">
        <v>507201</v>
      </c>
      <c r="B34" s="72" t="s">
        <v>72</v>
      </c>
      <c r="C34" s="73" t="s">
        <v>40</v>
      </c>
      <c r="D34" s="150">
        <v>2700</v>
      </c>
      <c r="E34" s="150"/>
      <c r="F34" s="151"/>
      <c r="G34" s="141">
        <v>4400</v>
      </c>
      <c r="H34" s="141"/>
      <c r="I34" s="141"/>
    </row>
    <row r="35" spans="1:9" x14ac:dyDescent="0.2">
      <c r="A35" s="73">
        <v>507771</v>
      </c>
      <c r="B35" s="72" t="s">
        <v>73</v>
      </c>
      <c r="C35" s="73" t="s">
        <v>40</v>
      </c>
      <c r="D35" s="150">
        <v>700</v>
      </c>
      <c r="E35" s="150"/>
      <c r="F35" s="151"/>
      <c r="G35" s="141">
        <v>1500</v>
      </c>
      <c r="H35" s="141"/>
      <c r="I35" s="141"/>
    </row>
    <row r="36" spans="1:9" x14ac:dyDescent="0.2">
      <c r="A36" s="73">
        <v>520036</v>
      </c>
      <c r="B36" s="72" t="s">
        <v>74</v>
      </c>
      <c r="C36" s="73" t="s">
        <v>75</v>
      </c>
      <c r="D36" s="150">
        <v>225</v>
      </c>
      <c r="E36" s="150"/>
      <c r="F36" s="151"/>
      <c r="G36" s="141">
        <v>380</v>
      </c>
      <c r="H36" s="141"/>
      <c r="I36" s="141"/>
    </row>
    <row r="37" spans="1:9" x14ac:dyDescent="0.2">
      <c r="A37" s="73">
        <v>601000</v>
      </c>
      <c r="B37" s="72" t="s">
        <v>76</v>
      </c>
      <c r="C37" s="73" t="s">
        <v>38</v>
      </c>
      <c r="D37" s="150">
        <v>550</v>
      </c>
      <c r="E37" s="150"/>
      <c r="F37" s="151"/>
      <c r="G37" s="141">
        <v>1400</v>
      </c>
      <c r="H37" s="141"/>
      <c r="I37" s="141"/>
    </row>
    <row r="38" spans="1:9" x14ac:dyDescent="0.2">
      <c r="A38" s="73">
        <v>601070</v>
      </c>
      <c r="B38" s="72" t="s">
        <v>77</v>
      </c>
      <c r="C38" s="73" t="s">
        <v>38</v>
      </c>
      <c r="D38" s="150">
        <v>7000</v>
      </c>
      <c r="E38" s="150"/>
      <c r="F38" s="151"/>
      <c r="G38" s="141">
        <v>19000</v>
      </c>
      <c r="H38" s="141"/>
      <c r="I38" s="141"/>
    </row>
    <row r="39" spans="1:9" x14ac:dyDescent="0.2">
      <c r="A39" s="73">
        <v>601201</v>
      </c>
      <c r="B39" s="72" t="s">
        <v>78</v>
      </c>
      <c r="C39" s="73" t="s">
        <v>38</v>
      </c>
      <c r="D39" s="150">
        <v>500</v>
      </c>
      <c r="E39" s="150"/>
      <c r="F39" s="151"/>
      <c r="G39" s="141">
        <v>2500</v>
      </c>
      <c r="H39" s="141"/>
      <c r="I39" s="141"/>
    </row>
    <row r="40" spans="1:9" x14ac:dyDescent="0.2">
      <c r="A40" s="73">
        <v>601318</v>
      </c>
      <c r="B40" s="72" t="s">
        <v>79</v>
      </c>
      <c r="C40" s="73" t="s">
        <v>75</v>
      </c>
      <c r="D40" s="150">
        <v>160</v>
      </c>
      <c r="E40" s="150"/>
      <c r="F40" s="151"/>
      <c r="G40" s="141">
        <v>480</v>
      </c>
      <c r="H40" s="141"/>
      <c r="I40" s="141"/>
    </row>
    <row r="41" spans="1:9" x14ac:dyDescent="0.2">
      <c r="A41" s="73">
        <v>602000</v>
      </c>
      <c r="B41" s="72" t="s">
        <v>80</v>
      </c>
      <c r="C41" s="73" t="s">
        <v>81</v>
      </c>
      <c r="D41" s="150">
        <v>1.1000000000000001</v>
      </c>
      <c r="E41" s="150"/>
      <c r="F41" s="151"/>
      <c r="G41" s="141">
        <v>2.5</v>
      </c>
      <c r="H41" s="141"/>
      <c r="I41" s="141"/>
    </row>
    <row r="42" spans="1:9" x14ac:dyDescent="0.2">
      <c r="A42" s="73">
        <v>602006</v>
      </c>
      <c r="B42" s="72" t="s">
        <v>82</v>
      </c>
      <c r="C42" s="73" t="s">
        <v>81</v>
      </c>
      <c r="D42" s="150">
        <v>1.2</v>
      </c>
      <c r="E42" s="150"/>
      <c r="F42" s="151"/>
      <c r="G42" s="141">
        <v>3.2</v>
      </c>
      <c r="H42" s="141"/>
      <c r="I42" s="141"/>
    </row>
    <row r="43" spans="1:9" x14ac:dyDescent="0.2">
      <c r="A43" s="73">
        <v>651012</v>
      </c>
      <c r="B43" s="72" t="s">
        <v>83</v>
      </c>
      <c r="C43" s="73" t="s">
        <v>47</v>
      </c>
      <c r="D43" s="150">
        <v>44</v>
      </c>
      <c r="E43" s="150"/>
      <c r="F43" s="151"/>
      <c r="G43" s="141">
        <v>90</v>
      </c>
      <c r="H43" s="141"/>
      <c r="I43" s="141"/>
    </row>
    <row r="44" spans="1:9" x14ac:dyDescent="0.2">
      <c r="A44" s="73">
        <v>651013</v>
      </c>
      <c r="B44" s="72" t="s">
        <v>84</v>
      </c>
      <c r="C44" s="73" t="s">
        <v>47</v>
      </c>
      <c r="D44" s="150">
        <v>50</v>
      </c>
      <c r="E44" s="150"/>
      <c r="F44" s="151"/>
      <c r="G44" s="141">
        <v>100</v>
      </c>
      <c r="H44" s="141"/>
      <c r="I44" s="141"/>
    </row>
    <row r="45" spans="1:9" x14ac:dyDescent="0.2">
      <c r="A45" s="73">
        <v>651015</v>
      </c>
      <c r="B45" s="72" t="s">
        <v>85</v>
      </c>
      <c r="C45" s="73" t="s">
        <v>47</v>
      </c>
      <c r="D45" s="150">
        <v>60</v>
      </c>
      <c r="E45" s="150"/>
      <c r="F45" s="151"/>
      <c r="G45" s="141">
        <v>150</v>
      </c>
      <c r="H45" s="141"/>
      <c r="I45" s="141"/>
    </row>
    <row r="46" spans="1:9" x14ac:dyDescent="0.2">
      <c r="A46" s="73">
        <v>651017</v>
      </c>
      <c r="B46" s="72" t="s">
        <v>86</v>
      </c>
      <c r="C46" s="73" t="s">
        <v>47</v>
      </c>
      <c r="D46" s="148">
        <v>80</v>
      </c>
      <c r="E46" s="148"/>
      <c r="F46" s="149"/>
      <c r="G46" s="141">
        <v>280</v>
      </c>
      <c r="H46" s="141"/>
      <c r="I46" s="141"/>
    </row>
    <row r="47" spans="1:9" x14ac:dyDescent="0.2">
      <c r="A47" s="73">
        <v>651051</v>
      </c>
      <c r="B47" s="74" t="s">
        <v>87</v>
      </c>
      <c r="C47" s="76" t="s">
        <v>47</v>
      </c>
      <c r="D47" s="141">
        <v>43</v>
      </c>
      <c r="E47" s="141"/>
      <c r="F47" s="141"/>
      <c r="G47" s="141">
        <v>80</v>
      </c>
      <c r="H47" s="141"/>
      <c r="I47" s="141"/>
    </row>
    <row r="48" spans="1:9" x14ac:dyDescent="0.2">
      <c r="A48" s="73">
        <v>651052</v>
      </c>
      <c r="B48" s="74" t="s">
        <v>88</v>
      </c>
      <c r="C48" s="76" t="s">
        <v>47</v>
      </c>
      <c r="D48" s="141">
        <v>46</v>
      </c>
      <c r="E48" s="141"/>
      <c r="F48" s="141"/>
      <c r="G48" s="141">
        <v>96</v>
      </c>
      <c r="H48" s="141"/>
      <c r="I48" s="141"/>
    </row>
    <row r="49" spans="1:9" x14ac:dyDescent="0.2">
      <c r="A49" s="73">
        <v>651053</v>
      </c>
      <c r="B49" s="74" t="s">
        <v>89</v>
      </c>
      <c r="C49" s="76" t="s">
        <v>47</v>
      </c>
      <c r="D49" s="141">
        <v>58</v>
      </c>
      <c r="E49" s="141"/>
      <c r="F49" s="141"/>
      <c r="G49" s="141">
        <v>115</v>
      </c>
      <c r="H49" s="141"/>
      <c r="I49" s="141"/>
    </row>
    <row r="50" spans="1:9" x14ac:dyDescent="0.2">
      <c r="A50" s="73">
        <v>702101</v>
      </c>
      <c r="B50" s="74" t="s">
        <v>90</v>
      </c>
      <c r="C50" s="76" t="s">
        <v>81</v>
      </c>
      <c r="D50" s="141">
        <v>0.45</v>
      </c>
      <c r="E50" s="141"/>
      <c r="F50" s="141"/>
      <c r="G50" s="141">
        <v>1.3</v>
      </c>
      <c r="H50" s="141"/>
      <c r="I50" s="141"/>
    </row>
    <row r="51" spans="1:9" x14ac:dyDescent="0.2">
      <c r="A51" s="73">
        <v>702111</v>
      </c>
      <c r="B51" s="74" t="s">
        <v>91</v>
      </c>
      <c r="C51" s="76" t="s">
        <v>47</v>
      </c>
      <c r="D51" s="141">
        <v>15</v>
      </c>
      <c r="E51" s="141"/>
      <c r="F51" s="141"/>
      <c r="G51" s="141">
        <v>85</v>
      </c>
      <c r="H51" s="141"/>
      <c r="I51" s="141"/>
    </row>
    <row r="52" spans="1:9" x14ac:dyDescent="0.2">
      <c r="A52" s="73">
        <v>707001</v>
      </c>
      <c r="B52" s="74" t="s">
        <v>92</v>
      </c>
      <c r="C52" s="76" t="s">
        <v>45</v>
      </c>
      <c r="D52" s="141">
        <v>25</v>
      </c>
      <c r="E52" s="141"/>
      <c r="F52" s="141"/>
      <c r="G52" s="141">
        <v>120</v>
      </c>
      <c r="H52" s="141"/>
      <c r="I52" s="141"/>
    </row>
    <row r="53" spans="1:9" x14ac:dyDescent="0.2">
      <c r="A53" s="73">
        <v>714050</v>
      </c>
      <c r="B53" s="74" t="s">
        <v>93</v>
      </c>
      <c r="C53" s="76" t="s">
        <v>94</v>
      </c>
      <c r="D53" s="141">
        <v>10</v>
      </c>
      <c r="E53" s="141"/>
      <c r="F53" s="141"/>
      <c r="G53" s="141">
        <v>80</v>
      </c>
      <c r="H53" s="141"/>
      <c r="I53" s="141"/>
    </row>
    <row r="54" spans="1:9" x14ac:dyDescent="0.2">
      <c r="A54" s="73">
        <v>751711</v>
      </c>
      <c r="B54" s="74" t="s">
        <v>95</v>
      </c>
      <c r="C54" s="76" t="s">
        <v>47</v>
      </c>
      <c r="D54" s="141">
        <v>22</v>
      </c>
      <c r="E54" s="141"/>
      <c r="F54" s="141"/>
      <c r="G54" s="141">
        <v>33</v>
      </c>
      <c r="H54" s="141"/>
      <c r="I54" s="141"/>
    </row>
    <row r="55" spans="1:9" x14ac:dyDescent="0.2">
      <c r="A55" s="73">
        <v>751821</v>
      </c>
      <c r="B55" s="74" t="s">
        <v>96</v>
      </c>
      <c r="C55" s="76" t="s">
        <v>47</v>
      </c>
      <c r="D55" s="141">
        <v>19</v>
      </c>
      <c r="E55" s="141"/>
      <c r="F55" s="141"/>
      <c r="G55" s="141">
        <v>35</v>
      </c>
      <c r="H55" s="141"/>
      <c r="I55" s="141"/>
    </row>
    <row r="56" spans="1:9" x14ac:dyDescent="0.2">
      <c r="A56" s="73">
        <v>811001</v>
      </c>
      <c r="B56" s="74" t="s">
        <v>97</v>
      </c>
      <c r="C56" s="76" t="s">
        <v>47</v>
      </c>
      <c r="D56" s="141">
        <v>25</v>
      </c>
      <c r="E56" s="141"/>
      <c r="F56" s="141"/>
      <c r="G56" s="141">
        <v>53</v>
      </c>
      <c r="H56" s="141"/>
      <c r="I56" s="141"/>
    </row>
    <row r="57" spans="1:9" x14ac:dyDescent="0.2">
      <c r="A57" s="73">
        <v>813031</v>
      </c>
      <c r="B57" s="74" t="s">
        <v>98</v>
      </c>
      <c r="C57" s="76" t="s">
        <v>47</v>
      </c>
      <c r="D57" s="141">
        <v>45</v>
      </c>
      <c r="E57" s="141"/>
      <c r="F57" s="141"/>
      <c r="G57" s="141">
        <v>90</v>
      </c>
      <c r="H57" s="141"/>
      <c r="I57" s="141"/>
    </row>
    <row r="58" spans="1:9" x14ac:dyDescent="0.2">
      <c r="A58" s="73">
        <v>815001</v>
      </c>
      <c r="B58" s="74" t="s">
        <v>99</v>
      </c>
      <c r="C58" s="76" t="s">
        <v>47</v>
      </c>
      <c r="D58" s="141">
        <v>5</v>
      </c>
      <c r="E58" s="141"/>
      <c r="F58" s="141"/>
      <c r="G58" s="141">
        <v>20</v>
      </c>
      <c r="H58" s="141"/>
      <c r="I58" s="141"/>
    </row>
    <row r="59" spans="1:9" x14ac:dyDescent="0.2">
      <c r="A59" s="73">
        <v>822001</v>
      </c>
      <c r="B59" s="74" t="s">
        <v>100</v>
      </c>
      <c r="C59" s="76" t="s">
        <v>47</v>
      </c>
      <c r="D59" s="141">
        <v>28</v>
      </c>
      <c r="E59" s="141"/>
      <c r="F59" s="141"/>
      <c r="G59" s="141">
        <v>56</v>
      </c>
      <c r="H59" s="141"/>
      <c r="I59" s="141"/>
    </row>
    <row r="60" spans="1:9" x14ac:dyDescent="0.2">
      <c r="A60" s="73">
        <v>822002</v>
      </c>
      <c r="B60" s="74" t="s">
        <v>101</v>
      </c>
      <c r="C60" s="76" t="s">
        <v>47</v>
      </c>
      <c r="D60" s="141">
        <v>5</v>
      </c>
      <c r="E60" s="141"/>
      <c r="F60" s="141"/>
      <c r="G60" s="141">
        <v>18</v>
      </c>
      <c r="H60" s="141"/>
      <c r="I60" s="141"/>
    </row>
    <row r="61" spans="1:9" x14ac:dyDescent="0.2">
      <c r="A61" s="73">
        <v>910170</v>
      </c>
      <c r="B61" s="74" t="s">
        <v>102</v>
      </c>
      <c r="C61" s="76" t="s">
        <v>47</v>
      </c>
      <c r="D61" s="141">
        <v>17</v>
      </c>
      <c r="E61" s="141"/>
      <c r="F61" s="141"/>
      <c r="G61" s="141">
        <v>40</v>
      </c>
      <c r="H61" s="141"/>
      <c r="I61" s="141"/>
    </row>
    <row r="62" spans="1:9" x14ac:dyDescent="0.2">
      <c r="A62" s="73">
        <v>910173</v>
      </c>
      <c r="B62" s="74" t="s">
        <v>103</v>
      </c>
      <c r="C62" s="76" t="s">
        <v>40</v>
      </c>
      <c r="D62" s="141">
        <v>2300</v>
      </c>
      <c r="E62" s="141"/>
      <c r="F62" s="141"/>
      <c r="G62" s="141">
        <v>3400</v>
      </c>
      <c r="H62" s="141"/>
      <c r="I62" s="141"/>
    </row>
    <row r="63" spans="1:9" x14ac:dyDescent="0.2">
      <c r="A63" s="73">
        <v>910174</v>
      </c>
      <c r="B63" s="74" t="s">
        <v>104</v>
      </c>
      <c r="C63" s="76" t="s">
        <v>40</v>
      </c>
      <c r="D63" s="141">
        <v>2200</v>
      </c>
      <c r="E63" s="141"/>
      <c r="F63" s="141"/>
      <c r="G63" s="141">
        <v>3400</v>
      </c>
      <c r="H63" s="141"/>
      <c r="I63" s="141"/>
    </row>
    <row r="64" spans="1:9" x14ac:dyDescent="0.2">
      <c r="A64" s="73">
        <v>911924</v>
      </c>
      <c r="B64" s="74" t="s">
        <v>105</v>
      </c>
      <c r="C64" s="76" t="s">
        <v>40</v>
      </c>
      <c r="D64" s="141">
        <v>1200</v>
      </c>
      <c r="E64" s="141"/>
      <c r="F64" s="141"/>
      <c r="G64" s="141">
        <v>1500</v>
      </c>
      <c r="H64" s="141"/>
      <c r="I64" s="141"/>
    </row>
    <row r="65" spans="1:9" x14ac:dyDescent="0.2">
      <c r="A65" s="73">
        <v>912503</v>
      </c>
      <c r="B65" s="74" t="s">
        <v>106</v>
      </c>
      <c r="C65" s="76" t="s">
        <v>47</v>
      </c>
      <c r="D65" s="141">
        <v>3</v>
      </c>
      <c r="E65" s="141"/>
      <c r="F65" s="141"/>
      <c r="G65" s="141">
        <v>11</v>
      </c>
      <c r="H65" s="141"/>
      <c r="I65" s="141"/>
    </row>
    <row r="66" spans="1:9" x14ac:dyDescent="0.2">
      <c r="A66" s="73">
        <v>921001</v>
      </c>
      <c r="B66" s="74" t="s">
        <v>107</v>
      </c>
      <c r="C66" s="76" t="s">
        <v>94</v>
      </c>
      <c r="D66" s="141">
        <v>8</v>
      </c>
      <c r="E66" s="141"/>
      <c r="F66" s="141"/>
      <c r="G66" s="141">
        <v>18</v>
      </c>
      <c r="H66" s="141"/>
      <c r="I66" s="141"/>
    </row>
    <row r="67" spans="1:9" x14ac:dyDescent="0.2">
      <c r="A67" s="73">
        <v>922500</v>
      </c>
      <c r="B67" s="74" t="s">
        <v>108</v>
      </c>
      <c r="C67" s="76" t="s">
        <v>45</v>
      </c>
      <c r="D67" s="141">
        <v>43</v>
      </c>
      <c r="E67" s="141"/>
      <c r="F67" s="141"/>
      <c r="G67" s="141">
        <v>67</v>
      </c>
      <c r="H67" s="141"/>
      <c r="I67" s="141"/>
    </row>
    <row r="68" spans="1:9" x14ac:dyDescent="0.2">
      <c r="A68" s="73">
        <v>922501</v>
      </c>
      <c r="B68" s="74" t="s">
        <v>109</v>
      </c>
      <c r="C68" s="76" t="s">
        <v>45</v>
      </c>
      <c r="D68" s="141">
        <v>37</v>
      </c>
      <c r="E68" s="141"/>
      <c r="F68" s="141"/>
      <c r="G68" s="141">
        <v>71</v>
      </c>
      <c r="H68" s="141"/>
      <c r="I68" s="141"/>
    </row>
    <row r="69" spans="1:9" x14ac:dyDescent="0.2">
      <c r="A69" s="73">
        <v>939001</v>
      </c>
      <c r="B69" s="74" t="s">
        <v>110</v>
      </c>
      <c r="C69" s="76" t="s">
        <v>111</v>
      </c>
      <c r="D69" s="141">
        <v>60</v>
      </c>
      <c r="E69" s="141"/>
      <c r="F69" s="141"/>
      <c r="G69" s="141">
        <v>146</v>
      </c>
      <c r="H69" s="141"/>
      <c r="I69" s="141"/>
    </row>
    <row r="70" spans="1:9" x14ac:dyDescent="0.2">
      <c r="A70" s="73">
        <v>944000</v>
      </c>
      <c r="B70" s="74" t="s">
        <v>112</v>
      </c>
      <c r="C70" s="76" t="s">
        <v>45</v>
      </c>
      <c r="D70" s="141">
        <v>5</v>
      </c>
      <c r="E70" s="141"/>
      <c r="F70" s="141"/>
      <c r="G70" s="141">
        <v>16</v>
      </c>
      <c r="H70" s="141"/>
      <c r="I70" s="141"/>
    </row>
    <row r="71" spans="1:9" x14ac:dyDescent="0.2">
      <c r="A71" s="73">
        <v>949000</v>
      </c>
      <c r="B71" s="74" t="s">
        <v>113</v>
      </c>
      <c r="C71" s="76" t="s">
        <v>114</v>
      </c>
      <c r="D71" s="141">
        <v>6</v>
      </c>
      <c r="E71" s="141"/>
      <c r="F71" s="141"/>
      <c r="G71" s="141">
        <v>17</v>
      </c>
      <c r="H71" s="141"/>
      <c r="I71" s="141"/>
    </row>
    <row r="72" spans="1:9" x14ac:dyDescent="0.2">
      <c r="A72" s="73">
        <v>950005</v>
      </c>
      <c r="B72" s="74" t="s">
        <v>115</v>
      </c>
      <c r="C72" s="76" t="s">
        <v>114</v>
      </c>
      <c r="D72" s="141">
        <v>1</v>
      </c>
      <c r="E72" s="141"/>
      <c r="F72" s="141"/>
      <c r="G72" s="141">
        <v>5</v>
      </c>
      <c r="H72" s="141"/>
      <c r="I72" s="141"/>
    </row>
    <row r="73" spans="1:9" x14ac:dyDescent="0.2">
      <c r="A73" s="73">
        <v>969060</v>
      </c>
      <c r="B73" s="74" t="s">
        <v>116</v>
      </c>
      <c r="C73" s="76" t="s">
        <v>117</v>
      </c>
      <c r="D73" s="141">
        <v>1800</v>
      </c>
      <c r="E73" s="141"/>
      <c r="F73" s="141"/>
      <c r="G73" s="141">
        <v>3300</v>
      </c>
      <c r="H73" s="141"/>
      <c r="I73" s="141"/>
    </row>
    <row r="74" spans="1:9" x14ac:dyDescent="0.2">
      <c r="A74" s="73">
        <v>969062</v>
      </c>
      <c r="B74" s="74" t="s">
        <v>118</v>
      </c>
      <c r="C74" s="76" t="s">
        <v>117</v>
      </c>
      <c r="D74" s="141">
        <v>2300</v>
      </c>
      <c r="E74" s="141"/>
      <c r="F74" s="141"/>
      <c r="G74" s="141">
        <v>4400</v>
      </c>
      <c r="H74" s="141"/>
      <c r="I74" s="141"/>
    </row>
    <row r="75" spans="1:9" x14ac:dyDescent="0.2">
      <c r="A75" s="73">
        <v>969064</v>
      </c>
      <c r="B75" s="74" t="s">
        <v>119</v>
      </c>
      <c r="C75" s="76" t="s">
        <v>117</v>
      </c>
      <c r="D75" s="141">
        <v>3100</v>
      </c>
      <c r="E75" s="141"/>
      <c r="F75" s="141"/>
      <c r="G75" s="141">
        <v>6300</v>
      </c>
      <c r="H75" s="141"/>
      <c r="I75" s="141"/>
    </row>
    <row r="76" spans="1:9" x14ac:dyDescent="0.2">
      <c r="A76" s="73">
        <v>970007</v>
      </c>
      <c r="B76" s="74" t="s">
        <v>120</v>
      </c>
      <c r="C76" s="76" t="s">
        <v>111</v>
      </c>
      <c r="D76" s="141">
        <v>31</v>
      </c>
      <c r="E76" s="141"/>
      <c r="F76" s="141"/>
      <c r="G76" s="141">
        <v>64</v>
      </c>
      <c r="H76" s="141"/>
      <c r="I76" s="141"/>
    </row>
    <row r="77" spans="1:9" x14ac:dyDescent="0.2">
      <c r="A77" s="73">
        <v>974001</v>
      </c>
      <c r="B77" s="74" t="s">
        <v>121</v>
      </c>
      <c r="C77" s="76" t="s">
        <v>38</v>
      </c>
      <c r="D77" s="141">
        <v>90</v>
      </c>
      <c r="E77" s="141"/>
      <c r="F77" s="141"/>
      <c r="G77" s="141">
        <v>480</v>
      </c>
      <c r="H77" s="141"/>
      <c r="I77" s="141"/>
    </row>
    <row r="78" spans="1:9" x14ac:dyDescent="0.2">
      <c r="A78" s="73">
        <v>978002</v>
      </c>
      <c r="B78" s="74" t="s">
        <v>122</v>
      </c>
      <c r="C78" s="76" t="s">
        <v>40</v>
      </c>
      <c r="D78" s="141">
        <v>55</v>
      </c>
      <c r="E78" s="141"/>
      <c r="F78" s="141"/>
      <c r="G78" s="141">
        <v>100</v>
      </c>
      <c r="H78" s="141"/>
      <c r="I78" s="141"/>
    </row>
    <row r="79" spans="1:9" x14ac:dyDescent="0.2">
      <c r="A79" s="73">
        <v>1001001</v>
      </c>
      <c r="B79" s="74" t="s">
        <v>123</v>
      </c>
      <c r="C79" s="76" t="s">
        <v>47</v>
      </c>
      <c r="D79" s="141">
        <v>20</v>
      </c>
      <c r="E79" s="141"/>
      <c r="F79" s="141"/>
      <c r="G79" s="141">
        <v>50</v>
      </c>
      <c r="H79" s="141"/>
      <c r="I79" s="141"/>
    </row>
    <row r="80" spans="1:9" x14ac:dyDescent="0.2">
      <c r="A80" s="73">
        <v>1008115</v>
      </c>
      <c r="B80" s="74" t="s">
        <v>124</v>
      </c>
      <c r="C80" s="76" t="s">
        <v>47</v>
      </c>
      <c r="D80" s="141">
        <v>8</v>
      </c>
      <c r="E80" s="141"/>
      <c r="F80" s="141"/>
      <c r="G80" s="141">
        <v>20</v>
      </c>
      <c r="H80" s="141"/>
      <c r="I80" s="141"/>
    </row>
    <row r="81" spans="1:9" x14ac:dyDescent="0.2">
      <c r="A81" s="73">
        <v>1111451</v>
      </c>
      <c r="B81" s="74" t="s">
        <v>125</v>
      </c>
      <c r="C81" s="76" t="s">
        <v>47</v>
      </c>
      <c r="D81" s="141">
        <v>9</v>
      </c>
      <c r="E81" s="141"/>
      <c r="F81" s="141"/>
      <c r="G81" s="141">
        <v>21</v>
      </c>
      <c r="H81" s="141"/>
      <c r="I81" s="141"/>
    </row>
    <row r="82" spans="1:9" x14ac:dyDescent="0.2">
      <c r="A82" s="73">
        <v>1131002</v>
      </c>
      <c r="B82" s="74" t="s">
        <v>126</v>
      </c>
      <c r="C82" s="76" t="s">
        <v>127</v>
      </c>
      <c r="D82" s="141">
        <v>38</v>
      </c>
      <c r="E82" s="141"/>
      <c r="F82" s="141"/>
      <c r="G82" s="141">
        <v>85</v>
      </c>
      <c r="H82" s="141"/>
      <c r="I82" s="141"/>
    </row>
    <row r="83" spans="1:9" x14ac:dyDescent="0.2">
      <c r="A83" s="73">
        <v>1806200</v>
      </c>
      <c r="B83" s="74" t="s">
        <v>128</v>
      </c>
      <c r="C83" s="76" t="s">
        <v>111</v>
      </c>
      <c r="D83" s="141">
        <v>36</v>
      </c>
      <c r="E83" s="141"/>
      <c r="F83" s="141"/>
      <c r="G83" s="141">
        <v>115</v>
      </c>
      <c r="H83" s="141"/>
      <c r="I83" s="141"/>
    </row>
  </sheetData>
  <mergeCells count="163">
    <mergeCell ref="D10:F10"/>
    <mergeCell ref="D11:F11"/>
    <mergeCell ref="D12:F12"/>
    <mergeCell ref="D7:F7"/>
    <mergeCell ref="D8:F8"/>
    <mergeCell ref="D9:F9"/>
    <mergeCell ref="D4:F4"/>
    <mergeCell ref="D5:F5"/>
    <mergeCell ref="D6:F6"/>
    <mergeCell ref="D19:F19"/>
    <mergeCell ref="D20:F20"/>
    <mergeCell ref="D21:F21"/>
    <mergeCell ref="D16:F16"/>
    <mergeCell ref="D17:F17"/>
    <mergeCell ref="D18:F18"/>
    <mergeCell ref="D13:F13"/>
    <mergeCell ref="D14:F14"/>
    <mergeCell ref="D15:F15"/>
    <mergeCell ref="D28:F28"/>
    <mergeCell ref="D29:F29"/>
    <mergeCell ref="D30:F30"/>
    <mergeCell ref="D25:F25"/>
    <mergeCell ref="D26:F26"/>
    <mergeCell ref="D27:F27"/>
    <mergeCell ref="D22:F22"/>
    <mergeCell ref="D23:F23"/>
    <mergeCell ref="D24:F24"/>
    <mergeCell ref="D37:F37"/>
    <mergeCell ref="D38:F38"/>
    <mergeCell ref="D39:F39"/>
    <mergeCell ref="D34:F34"/>
    <mergeCell ref="D35:F35"/>
    <mergeCell ref="D36:F36"/>
    <mergeCell ref="D31:F31"/>
    <mergeCell ref="D32:F32"/>
    <mergeCell ref="D33:F33"/>
    <mergeCell ref="G48:I48"/>
    <mergeCell ref="G49:I49"/>
    <mergeCell ref="D46:F46"/>
    <mergeCell ref="D43:F43"/>
    <mergeCell ref="D44:F44"/>
    <mergeCell ref="D45:F45"/>
    <mergeCell ref="D40:F40"/>
    <mergeCell ref="D41:F41"/>
    <mergeCell ref="D42:F42"/>
    <mergeCell ref="D54:F54"/>
    <mergeCell ref="D55:F55"/>
    <mergeCell ref="G54:I54"/>
    <mergeCell ref="G55:I55"/>
    <mergeCell ref="D52:F52"/>
    <mergeCell ref="D53:F53"/>
    <mergeCell ref="G52:I52"/>
    <mergeCell ref="G53:I53"/>
    <mergeCell ref="D50:F50"/>
    <mergeCell ref="D51:F51"/>
    <mergeCell ref="G50:I50"/>
    <mergeCell ref="G51:I51"/>
    <mergeCell ref="D60:F60"/>
    <mergeCell ref="D61:F61"/>
    <mergeCell ref="G60:I60"/>
    <mergeCell ref="G61:I61"/>
    <mergeCell ref="D58:F58"/>
    <mergeCell ref="D59:F59"/>
    <mergeCell ref="G58:I58"/>
    <mergeCell ref="G59:I59"/>
    <mergeCell ref="D56:F56"/>
    <mergeCell ref="D57:F57"/>
    <mergeCell ref="G56:I56"/>
    <mergeCell ref="G57:I57"/>
    <mergeCell ref="D66:F66"/>
    <mergeCell ref="D67:F67"/>
    <mergeCell ref="G66:I66"/>
    <mergeCell ref="G67:I67"/>
    <mergeCell ref="D64:F64"/>
    <mergeCell ref="D65:F65"/>
    <mergeCell ref="G64:I64"/>
    <mergeCell ref="G65:I65"/>
    <mergeCell ref="D62:F62"/>
    <mergeCell ref="D63:F63"/>
    <mergeCell ref="G62:I62"/>
    <mergeCell ref="G63:I63"/>
    <mergeCell ref="D72:F72"/>
    <mergeCell ref="D73:F73"/>
    <mergeCell ref="G72:I72"/>
    <mergeCell ref="G73:I73"/>
    <mergeCell ref="D70:F70"/>
    <mergeCell ref="D71:F71"/>
    <mergeCell ref="G70:I70"/>
    <mergeCell ref="G71:I71"/>
    <mergeCell ref="D68:F68"/>
    <mergeCell ref="D69:F69"/>
    <mergeCell ref="G68:I68"/>
    <mergeCell ref="G69:I69"/>
    <mergeCell ref="D79:F79"/>
    <mergeCell ref="G78:I78"/>
    <mergeCell ref="G79:I79"/>
    <mergeCell ref="D76:F76"/>
    <mergeCell ref="D77:F77"/>
    <mergeCell ref="G76:I76"/>
    <mergeCell ref="G77:I77"/>
    <mergeCell ref="D74:F74"/>
    <mergeCell ref="D75:F75"/>
    <mergeCell ref="G74:I74"/>
    <mergeCell ref="G75:I75"/>
    <mergeCell ref="G12:I12"/>
    <mergeCell ref="G13:I13"/>
    <mergeCell ref="G14:I14"/>
    <mergeCell ref="G15:I15"/>
    <mergeCell ref="G16:I16"/>
    <mergeCell ref="G17:I17"/>
    <mergeCell ref="D82:F82"/>
    <mergeCell ref="D83:F83"/>
    <mergeCell ref="G4:I4"/>
    <mergeCell ref="G5:I5"/>
    <mergeCell ref="G6:I6"/>
    <mergeCell ref="G7:I7"/>
    <mergeCell ref="G8:I8"/>
    <mergeCell ref="G9:I9"/>
    <mergeCell ref="G10:I10"/>
    <mergeCell ref="G11:I11"/>
    <mergeCell ref="D47:F47"/>
    <mergeCell ref="D48:F48"/>
    <mergeCell ref="D49:F49"/>
    <mergeCell ref="D80:F80"/>
    <mergeCell ref="D81:F81"/>
    <mergeCell ref="G80:I80"/>
    <mergeCell ref="G81:I81"/>
    <mergeCell ref="D78:F78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82:I82"/>
    <mergeCell ref="G83:I83"/>
    <mergeCell ref="D2:I2"/>
    <mergeCell ref="D3:F3"/>
    <mergeCell ref="G3:I3"/>
    <mergeCell ref="G42:I42"/>
    <mergeCell ref="G43:I43"/>
    <mergeCell ref="G44:I44"/>
    <mergeCell ref="G45:I45"/>
    <mergeCell ref="G46:I46"/>
    <mergeCell ref="G47:I47"/>
    <mergeCell ref="G36:I36"/>
    <mergeCell ref="G37:I37"/>
    <mergeCell ref="G38:I38"/>
    <mergeCell ref="G39:I39"/>
    <mergeCell ref="G40:I40"/>
    <mergeCell ref="G41:I41"/>
    <mergeCell ref="G30:I30"/>
    <mergeCell ref="G31:I31"/>
    <mergeCell ref="G32:I32"/>
    <mergeCell ref="G33:I33"/>
    <mergeCell ref="G34:I34"/>
    <mergeCell ref="G35:I35"/>
    <mergeCell ref="G24:I24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 Set-Aside Estimate</vt:lpstr>
      <vt:lpstr>2016 CTDOT Estimated Unit Costs</vt:lpstr>
      <vt:lpstr>'TA Set-Aside Estimate'!Print_Area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Jeff</dc:creator>
  <cp:lastModifiedBy>Rob Aloise</cp:lastModifiedBy>
  <cp:lastPrinted>2016-09-16T19:05:59Z</cp:lastPrinted>
  <dcterms:created xsi:type="dcterms:W3CDTF">2014-06-10T16:21:43Z</dcterms:created>
  <dcterms:modified xsi:type="dcterms:W3CDTF">2016-09-20T16:51:52Z</dcterms:modified>
</cp:coreProperties>
</file>