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0"/>
  </bookViews>
  <sheets>
    <sheet name="flexible pavement" sheetId="1" r:id="rId1"/>
    <sheet name="Layer coefficients for SNeff" sheetId="2" r:id="rId2"/>
  </sheets>
  <definedNames>
    <definedName name="DPSI">'flexible pavement'!$B$5</definedName>
    <definedName name="MR">'flexible pavement'!$B$6</definedName>
    <definedName name="S">'flexible pavement'!$B$4</definedName>
    <definedName name="sn">'flexible pavement'!$B$16</definedName>
    <definedName name="solver_adj" localSheetId="0" hidden="1">'flexible pavement'!$B$16</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'flexible pavement'!$B$20</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3</definedName>
    <definedName name="solver_val" localSheetId="0" hidden="1">0</definedName>
    <definedName name="solver_ver" localSheetId="0" hidden="1">3</definedName>
    <definedName name="ZR">'flexible pavement'!$B$3</definedName>
  </definedNames>
  <calcPr fullCalcOnLoad="1"/>
</workbook>
</file>

<file path=xl/sharedStrings.xml><?xml version="1.0" encoding="utf-8"?>
<sst xmlns="http://schemas.openxmlformats.org/spreadsheetml/2006/main" count="128" uniqueCount="116">
  <si>
    <t>ΔPSI</t>
  </si>
  <si>
    <t>Po</t>
  </si>
  <si>
    <t>Pt</t>
  </si>
  <si>
    <t>log10(W18) =</t>
  </si>
  <si>
    <t>Std Dev</t>
  </si>
  <si>
    <t>left side</t>
  </si>
  <si>
    <t>right side</t>
  </si>
  <si>
    <t>target cell</t>
  </si>
  <si>
    <t>R</t>
  </si>
  <si>
    <t>ZR</t>
  </si>
  <si>
    <t>S</t>
  </si>
  <si>
    <t>DPSI</t>
  </si>
  <si>
    <r>
      <t>Z</t>
    </r>
    <r>
      <rPr>
        <b/>
        <vertAlign val="subscript"/>
        <sz val="10"/>
        <rFont val="Arial"/>
        <family val="2"/>
      </rPr>
      <t>r</t>
    </r>
  </si>
  <si>
    <t>subbase</t>
  </si>
  <si>
    <t>P.A.B.</t>
  </si>
  <si>
    <t>Surface mix</t>
  </si>
  <si>
    <t>Base mix</t>
  </si>
  <si>
    <t>inches</t>
  </si>
  <si>
    <t>psi</t>
  </si>
  <si>
    <t>a[i]</t>
  </si>
  <si>
    <t>D[i], inches</t>
  </si>
  <si>
    <t>m[i]</t>
  </si>
  <si>
    <t>Provided SN</t>
  </si>
  <si>
    <t>Required SN (Solver will fill in)</t>
  </si>
  <si>
    <t>Instructions</t>
  </si>
  <si>
    <t>1.  If the Excel-&gt; Add-ins--&gt; Solver has not been activated, do that first.</t>
  </si>
  <si>
    <t xml:space="preserve">3.  Open the Solver (Tools-&gt;Solver).  Cell B20 should already be the </t>
  </si>
  <si>
    <t xml:space="preserve">     target cell.  "By Changing" should be "sn" (B16).</t>
  </si>
  <si>
    <t xml:space="preserve">4.  The structure provided is adequate when the provided SN exceeds </t>
  </si>
  <si>
    <t xml:space="preserve">     the required SN (and is indicated on cell C16).</t>
  </si>
  <si>
    <t>NOTE:</t>
  </si>
  <si>
    <t>Disclaimer:  No claims of accuracy are made about the answers provided</t>
  </si>
  <si>
    <t>by this tool.</t>
  </si>
  <si>
    <t xml:space="preserve">This tool calculates the required SN.  The Provided SN depends on </t>
  </si>
  <si>
    <t>whether this is new construction or a rehabilitation.</t>
  </si>
  <si>
    <t>Please see the AASHTO 1993 Pavement Design Guide for guidance</t>
  </si>
  <si>
    <t>on rehabilitation design as well as calculations for ESALs.</t>
  </si>
  <si>
    <t>(There are some calculators online, too).</t>
  </si>
  <si>
    <t>Please note that the structural coefficient of the base layer (0.34) is a function of its position</t>
  </si>
  <si>
    <t>within the pavement structure and not necessarily material properties.  It was derived from</t>
  </si>
  <si>
    <t>empirical relationships at the AASHTO Road Test and therefore a hot-mix-asphalt base should</t>
  </si>
  <si>
    <t>be considered at 0.34 per inch and not 0.44 per inch.</t>
  </si>
  <si>
    <t>(Excel 2003:  Tools-&gt;Add-ins, check the Solver option)</t>
  </si>
  <si>
    <t>In Excel 2010, it's File-&gt;Options-&gt;Add-ins-&gt;click on [Go…] Button at the bottom by "Manage Excel Add-ins", then select Solver Add-In in the dialog box that opens, click OK.</t>
  </si>
  <si>
    <t>In Excel 2010, it's in the [Data] tab at the top toolbar, then under the "Analysis" category at the far right top, there is the "Solver" option.  Click it.</t>
  </si>
  <si>
    <t>It is already set up to run in the appropriate cell with the appropriate values.  Click OK and then "Keep Solver Solution".</t>
  </si>
  <si>
    <t>The W18 value is the value obtained in the bright yellow cell in ESALCALC.xls, the ESAL calculator.</t>
  </si>
  <si>
    <t>1.  W18 [Accumulated ESALs]</t>
  </si>
  <si>
    <t>2.  Subgrade M[r]</t>
  </si>
  <si>
    <t>3.  Reliability, %</t>
  </si>
  <si>
    <t>4.  Initial and terminal serviceability</t>
  </si>
  <si>
    <t>1.</t>
  </si>
  <si>
    <t>2.</t>
  </si>
  <si>
    <t>Subgrade resilient modulus.</t>
  </si>
  <si>
    <t xml:space="preserve">Gravels </t>
  </si>
  <si>
    <t>10,000-12,000 psi</t>
  </si>
  <si>
    <t>Tills</t>
  </si>
  <si>
    <t>10,000 psi</t>
  </si>
  <si>
    <t>Sands</t>
  </si>
  <si>
    <t>(low end for silty/clayey sands, high end for gravelly sands)</t>
  </si>
  <si>
    <t>7500-10000 psi</t>
  </si>
  <si>
    <t>Silts</t>
  </si>
  <si>
    <t>6000-7500 psi</t>
  </si>
  <si>
    <t>Clays</t>
  </si>
  <si>
    <t>4000-6000 psi</t>
  </si>
  <si>
    <t>&lt;---- this value should be used unless there is clear information to use something else.</t>
  </si>
  <si>
    <t>3.</t>
  </si>
  <si>
    <t>Reliability should be 95% for Interstates, Expwys, 90% elsewhere.</t>
  </si>
  <si>
    <t>4.</t>
  </si>
  <si>
    <t>Terminal serviceability should be 2.5, but collectors and local roads may use 2.0.</t>
  </si>
  <si>
    <t>The remaining inputs, Std Dev and Zr should not be varied from defaults.</t>
  </si>
  <si>
    <t>D[i]</t>
  </si>
  <si>
    <t xml:space="preserve">Depth of each layer being constructed.  </t>
  </si>
  <si>
    <t>This is not related to the required SN but</t>
  </si>
  <si>
    <t>rather to the provided SN.  It is not necessary except</t>
  </si>
  <si>
    <t>to check the adequacy of the design.</t>
  </si>
  <si>
    <t xml:space="preserve">For rehabilitation, existing layers will have different </t>
  </si>
  <si>
    <t xml:space="preserve">coefficients.  That calculation needs to be done </t>
  </si>
  <si>
    <t>separately but is straightforward. (depth x coeff, add layers).</t>
  </si>
  <si>
    <t>KEYS:  Fill in cells in light blue.  (D[i] cells aren't necessary but they can help see the adequacy of a design)</t>
  </si>
  <si>
    <t>You may use either the a[i] and D[i] rows here for the provided SN or you may use the next tab (SN eff).</t>
  </si>
  <si>
    <t>If you use the next sheet, do not change the Provided SN in the green cell because it will override the formula.</t>
  </si>
  <si>
    <t>MATERIAL</t>
  </si>
  <si>
    <t>SURFACE CONDITION</t>
  </si>
  <si>
    <t>COEFFICIENT RANGE</t>
  </si>
  <si>
    <t>AC Surface (hot mix asphalt, HMA)</t>
  </si>
  <si>
    <t>Little or no alligator cracking and/or only low-severity transverse cracking</t>
  </si>
  <si>
    <t>0.35 – 0.40 per inch</t>
  </si>
  <si>
    <t>&lt; 10% low-severity allig ckg and/or</t>
  </si>
  <si>
    <t>&lt;5% medium- and high- severity transverse cracking</t>
  </si>
  <si>
    <t>0.25 – 0.35 per inch</t>
  </si>
  <si>
    <r>
      <t>Ø</t>
    </r>
    <r>
      <rPr>
        <sz val="7"/>
        <rFont val="Times New Roman"/>
        <family val="1"/>
      </rPr>
      <t xml:space="preserve">  </t>
    </r>
    <r>
      <rPr>
        <sz val="11"/>
        <rFont val="Calibri"/>
        <family val="2"/>
      </rPr>
      <t>&gt;10% low-severity allg ckg and/or</t>
    </r>
  </si>
  <si>
    <r>
      <t>Ø</t>
    </r>
    <r>
      <rPr>
        <sz val="7"/>
        <rFont val="Times New Roman"/>
        <family val="1"/>
      </rPr>
      <t xml:space="preserve">  </t>
    </r>
    <r>
      <rPr>
        <sz val="11"/>
        <rFont val="Calibri"/>
        <family val="2"/>
      </rPr>
      <t>&lt;10% medium-severity allig ckg and/or</t>
    </r>
  </si>
  <si>
    <r>
      <t>Ø</t>
    </r>
    <r>
      <rPr>
        <sz val="7"/>
        <rFont val="Times New Roman"/>
        <family val="1"/>
      </rPr>
      <t xml:space="preserve">  </t>
    </r>
    <r>
      <rPr>
        <sz val="11"/>
        <rFont val="Calibri"/>
        <family val="2"/>
      </rPr>
      <t>&gt;5-10% medium- and high- severity trans. cracking</t>
    </r>
  </si>
  <si>
    <t>0.20 – 0.30 per inch</t>
  </si>
  <si>
    <r>
      <t>Ø</t>
    </r>
    <r>
      <rPr>
        <sz val="7"/>
        <rFont val="Times New Roman"/>
        <family val="1"/>
      </rPr>
      <t xml:space="preserve">  </t>
    </r>
    <r>
      <rPr>
        <sz val="11"/>
        <rFont val="Calibri"/>
        <family val="2"/>
      </rPr>
      <t>&gt;10% medium-severity allg ckg and/or</t>
    </r>
  </si>
  <si>
    <r>
      <t>Ø</t>
    </r>
    <r>
      <rPr>
        <sz val="7"/>
        <rFont val="Times New Roman"/>
        <family val="1"/>
      </rPr>
      <t xml:space="preserve">  </t>
    </r>
    <r>
      <rPr>
        <sz val="11"/>
        <rFont val="Calibri"/>
        <family val="2"/>
      </rPr>
      <t>&lt;10% high-severity allig ckg and/or</t>
    </r>
  </si>
  <si>
    <t>0.14 – 0.20 per inch</t>
  </si>
  <si>
    <t>&gt; 10% high-severity allig ckg and/or</t>
  </si>
  <si>
    <t>&gt;10% high- severity transverse cracking</t>
  </si>
  <si>
    <t>0.08 – 0.15 per inch</t>
  </si>
  <si>
    <t>Stabilized Base (includes HMA base)</t>
  </si>
  <si>
    <t>0.20 – 0.35 per inch</t>
  </si>
  <si>
    <t>0.15 – 0.25 per inch</t>
  </si>
  <si>
    <t>0.15 – 0.20 per inch</t>
  </si>
  <si>
    <t>0.10 – 0.20 per inch</t>
  </si>
  <si>
    <t>Granular Base or Subgrade</t>
  </si>
  <si>
    <t>No evidence of pumping, degradation, or contamination by fines</t>
  </si>
  <si>
    <t>0.10 – 0.14 per inch</t>
  </si>
  <si>
    <t>Some evidence of pumping, degradation, or contamination by fines</t>
  </si>
  <si>
    <t>0.00 – 0.10 per inch</t>
  </si>
  <si>
    <t>&lt; 10% low-severity allig ckg and/or  &lt;5% medium- and high- severity transverse cracking</t>
  </si>
  <si>
    <t>2.  Fill in the values for the cells in light blue for reconstruction (all new layers).</t>
  </si>
  <si>
    <t>It is not necessary to fill in these values here.  Filling them in allows the labeling of "Adequate" in yellow.  This is  a quick shortcut for reconstructed pavement.</t>
  </si>
  <si>
    <t>For rehabilitation, please check the value in B16 against the result of filling in the table in the SN eff tab (next Excel tab).</t>
  </si>
  <si>
    <t>The value in B16 gets carried onto that tab, so once the Solver has been run (step 3) you can move over to the SN eff tab to do those calculations.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</si>
</sst>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_)"/>
    <numFmt numFmtId="166" formatCode="_(* #,##0.000_);_(* \(#,##0.000\);_(* &quot;-&quot;??_);_(@_)"/>
    <numFmt numFmtId="167" formatCode="_(* #,##0.0_);_(* \(#,##0.0\);_(* &quot;-&quot;??_);_(@_)"/>
    <numFmt numFmtId="168" formatCode="_(* #,##0_);_(* \(#,##0\);_(* &quot;-&quot;??_);_(@_)"/>
    <numFmt numFmtId="169" formatCode="0.0"/>
    <numFmt numFmtId="170" formatCode="0.00000"/>
    <numFmt numFmtId="171" formatCode="0.0000"/>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0"/>
    </font>
    <font>
      <sz val="8"/>
      <name val="Arial"/>
      <family val="2"/>
    </font>
    <font>
      <b/>
      <sz val="10"/>
      <name val="Arial"/>
      <family val="2"/>
    </font>
    <font>
      <b/>
      <vertAlign val="subscript"/>
      <sz val="10"/>
      <name val="Arial"/>
      <family val="2"/>
    </font>
    <font>
      <b/>
      <sz val="12"/>
      <name val="Arial"/>
      <family val="2"/>
    </font>
    <font>
      <b/>
      <u val="single"/>
      <sz val="10"/>
      <name val="Arial"/>
      <family val="2"/>
    </font>
    <font>
      <sz val="11"/>
      <name val="Calibri"/>
      <family val="2"/>
    </font>
    <font>
      <sz val="11"/>
      <name val="Wingdings"/>
      <family val="0"/>
    </font>
    <font>
      <sz val="7"/>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11"/>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
      <patternFill patternType="solid">
        <fgColor rgb="FF00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style="thin"/>
      <right style="thin"/>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horizontal="center"/>
    </xf>
    <xf numFmtId="0" fontId="0" fillId="33" borderId="10" xfId="0" applyFill="1" applyBorder="1" applyAlignment="1">
      <alignment horizontal="center"/>
    </xf>
    <xf numFmtId="2" fontId="0" fillId="34" borderId="10" xfId="0" applyNumberFormat="1" applyFill="1" applyBorder="1" applyAlignment="1">
      <alignment horizontal="center"/>
    </xf>
    <xf numFmtId="2" fontId="0" fillId="35" borderId="10" xfId="0" applyNumberFormat="1" applyFill="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2" fontId="0" fillId="33" borderId="11" xfId="0" applyNumberFormat="1" applyFill="1" applyBorder="1" applyAlignment="1">
      <alignment horizontal="center"/>
    </xf>
    <xf numFmtId="2" fontId="0" fillId="36" borderId="13" xfId="0" applyNumberFormat="1" applyFill="1" applyBorder="1" applyAlignment="1">
      <alignment horizontal="center"/>
    </xf>
    <xf numFmtId="2" fontId="0" fillId="33" borderId="12" xfId="57" applyNumberFormat="1" applyFont="1" applyFill="1" applyBorder="1" applyAlignment="1">
      <alignment horizontal="center"/>
    </xf>
    <xf numFmtId="9" fontId="0" fillId="0" borderId="0" xfId="57" applyFont="1" applyAlignment="1">
      <alignment horizontal="center"/>
    </xf>
    <xf numFmtId="2" fontId="0" fillId="33" borderId="10" xfId="0" applyNumberFormat="1" applyFill="1" applyBorder="1" applyAlignment="1">
      <alignment horizontal="center"/>
    </xf>
    <xf numFmtId="0" fontId="2" fillId="0" borderId="0" xfId="0" applyFont="1" applyAlignment="1">
      <alignment horizontal="right"/>
    </xf>
    <xf numFmtId="0" fontId="2" fillId="0" borderId="10" xfId="0" applyFont="1" applyBorder="1" applyAlignment="1">
      <alignment horizontal="right"/>
    </xf>
    <xf numFmtId="0" fontId="2" fillId="0" borderId="12" xfId="0" applyFont="1" applyBorder="1" applyAlignment="1">
      <alignment horizontal="right"/>
    </xf>
    <xf numFmtId="0" fontId="2" fillId="0" borderId="11" xfId="0" applyFont="1" applyBorder="1" applyAlignment="1">
      <alignment horizontal="right"/>
    </xf>
    <xf numFmtId="0" fontId="2" fillId="0" borderId="10" xfId="0"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0" fontId="0" fillId="0" borderId="0" xfId="0" applyFill="1" applyAlignment="1">
      <alignment/>
    </xf>
    <xf numFmtId="9" fontId="0" fillId="0" borderId="0" xfId="57" applyFont="1" applyAlignment="1">
      <alignment/>
    </xf>
    <xf numFmtId="2" fontId="0" fillId="37" borderId="10" xfId="0" applyNumberFormat="1" applyFill="1" applyBorder="1" applyAlignment="1">
      <alignment horizontal="center"/>
    </xf>
    <xf numFmtId="2" fontId="0" fillId="37" borderId="14" xfId="0" applyNumberFormat="1" applyFill="1" applyBorder="1" applyAlignment="1">
      <alignment horizontal="center"/>
    </xf>
    <xf numFmtId="2" fontId="0" fillId="33" borderId="13" xfId="0" applyNumberFormat="1" applyFill="1" applyBorder="1" applyAlignment="1">
      <alignment horizontal="center"/>
    </xf>
    <xf numFmtId="2" fontId="0" fillId="38" borderId="10" xfId="0" applyNumberFormat="1" applyFill="1" applyBorder="1" applyAlignment="1">
      <alignment horizontal="center"/>
    </xf>
    <xf numFmtId="168" fontId="0" fillId="37" borderId="0" xfId="42" applyNumberFormat="1" applyFont="1" applyFill="1" applyAlignment="1">
      <alignment/>
    </xf>
    <xf numFmtId="1" fontId="0" fillId="37" borderId="11" xfId="42" applyNumberFormat="1" applyFont="1" applyFill="1" applyBorder="1" applyAlignment="1">
      <alignment horizontal="center"/>
    </xf>
    <xf numFmtId="0" fontId="2" fillId="0" borderId="0" xfId="0" applyFont="1" applyAlignment="1">
      <alignment horizontal="left"/>
    </xf>
    <xf numFmtId="2" fontId="4" fillId="39" borderId="15" xfId="0" applyNumberFormat="1" applyFont="1" applyFill="1" applyBorder="1" applyAlignment="1">
      <alignment horizontal="center"/>
    </xf>
    <xf numFmtId="10" fontId="0" fillId="39" borderId="0" xfId="57" applyNumberFormat="1" applyFont="1" applyFill="1" applyAlignment="1">
      <alignment horizontal="center"/>
    </xf>
    <xf numFmtId="0" fontId="0" fillId="37" borderId="10" xfId="0" applyFill="1" applyBorder="1" applyAlignment="1">
      <alignment horizontal="center"/>
    </xf>
    <xf numFmtId="0" fontId="0" fillId="0" borderId="0" xfId="0" applyFont="1" applyAlignment="1">
      <alignment/>
    </xf>
    <xf numFmtId="0" fontId="43" fillId="0" borderId="0" xfId="0" applyFont="1" applyAlignment="1">
      <alignment/>
    </xf>
    <xf numFmtId="0" fontId="0" fillId="0" borderId="0" xfId="0" applyAlignment="1" quotePrefix="1">
      <alignment horizontal="center"/>
    </xf>
    <xf numFmtId="0" fontId="2" fillId="0" borderId="0" xfId="0" applyFont="1" applyAlignment="1">
      <alignment/>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7" fillId="0" borderId="17" xfId="0" applyFont="1" applyBorder="1" applyAlignment="1">
      <alignment horizontal="left" vertical="center" wrapText="1" indent="4"/>
    </xf>
    <xf numFmtId="0" fontId="7" fillId="0" borderId="18" xfId="0" applyFont="1" applyBorder="1" applyAlignment="1">
      <alignment horizontal="left" vertical="center" wrapText="1" indent="4"/>
    </xf>
    <xf numFmtId="0" fontId="2" fillId="2" borderId="19" xfId="0" applyFont="1" applyFill="1" applyBorder="1" applyAlignment="1">
      <alignment horizontal="left"/>
    </xf>
    <xf numFmtId="0" fontId="0" fillId="2" borderId="20" xfId="0" applyFill="1" applyBorder="1" applyAlignment="1">
      <alignment/>
    </xf>
    <xf numFmtId="0" fontId="0" fillId="2" borderId="21" xfId="0" applyFill="1" applyBorder="1" applyAlignment="1">
      <alignment/>
    </xf>
    <xf numFmtId="0" fontId="2" fillId="2" borderId="22" xfId="0" applyFont="1" applyFill="1" applyBorder="1" applyAlignment="1">
      <alignment horizontal="left"/>
    </xf>
    <xf numFmtId="0" fontId="0" fillId="2" borderId="0" xfId="0" applyFill="1" applyBorder="1" applyAlignment="1">
      <alignment/>
    </xf>
    <xf numFmtId="0" fontId="0" fillId="2" borderId="17" xfId="0" applyFill="1" applyBorder="1" applyAlignment="1">
      <alignment/>
    </xf>
    <xf numFmtId="0" fontId="2" fillId="2" borderId="23" xfId="0" applyFont="1" applyFill="1" applyBorder="1" applyAlignment="1">
      <alignment horizontal="right"/>
    </xf>
    <xf numFmtId="0" fontId="0" fillId="2" borderId="24" xfId="0" applyFill="1" applyBorder="1" applyAlignment="1">
      <alignment/>
    </xf>
    <xf numFmtId="0" fontId="0" fillId="2" borderId="18" xfId="0" applyFill="1" applyBorder="1" applyAlignment="1">
      <alignment/>
    </xf>
    <xf numFmtId="0" fontId="2" fillId="0" borderId="0" xfId="0" applyFont="1" applyFill="1" applyAlignment="1">
      <alignment horizontal="left"/>
    </xf>
    <xf numFmtId="0" fontId="2" fillId="40" borderId="0" xfId="0" applyFont="1" applyFill="1" applyAlignment="1">
      <alignment horizontal="left"/>
    </xf>
    <xf numFmtId="0" fontId="5" fillId="40" borderId="0" xfId="0" applyFont="1" applyFill="1" applyAlignment="1">
      <alignment horizontal="left"/>
    </xf>
    <xf numFmtId="0" fontId="0" fillId="40" borderId="0" xfId="0" applyFill="1" applyAlignment="1">
      <alignment/>
    </xf>
    <xf numFmtId="0" fontId="43" fillId="0" borderId="0" xfId="0" applyFont="1" applyFill="1" applyAlignment="1">
      <alignment horizontal="left"/>
    </xf>
    <xf numFmtId="0" fontId="6" fillId="0" borderId="25" xfId="0" applyFont="1" applyBorder="1" applyAlignment="1">
      <alignment vertical="center" wrapText="1"/>
    </xf>
    <xf numFmtId="0" fontId="6" fillId="0" borderId="15" xfId="0" applyFont="1" applyBorder="1" applyAlignment="1">
      <alignment vertical="center" wrapText="1"/>
    </xf>
    <xf numFmtId="0" fontId="6" fillId="0" borderId="26"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4"/>
  <sheetViews>
    <sheetView tabSelected="1" zoomScalePageLayoutView="0" workbookViewId="0" topLeftCell="A1">
      <selection activeCell="C10" sqref="C10"/>
    </sheetView>
  </sheetViews>
  <sheetFormatPr defaultColWidth="9.140625" defaultRowHeight="12.75"/>
  <cols>
    <col min="1" max="1" width="32.8515625" style="14" customWidth="1"/>
    <col min="2" max="2" width="14.421875" style="0" customWidth="1"/>
    <col min="3" max="7" width="10.7109375" style="0" customWidth="1"/>
  </cols>
  <sheetData>
    <row r="1" spans="1:7" ht="30" customHeight="1">
      <c r="A1"/>
      <c r="B1" s="1"/>
      <c r="C1" s="1"/>
      <c r="D1" s="1"/>
      <c r="E1" s="1"/>
      <c r="F1" s="1"/>
      <c r="G1" s="36" t="s">
        <v>79</v>
      </c>
    </row>
    <row r="2" spans="1:8" ht="12.75">
      <c r="A2" s="15" t="s">
        <v>47</v>
      </c>
      <c r="B2" s="27">
        <v>1419543</v>
      </c>
      <c r="C2" s="2"/>
      <c r="D2" s="2"/>
      <c r="E2" s="2"/>
      <c r="F2" s="2"/>
      <c r="G2" s="35" t="s">
        <v>51</v>
      </c>
      <c r="H2" s="33" t="s">
        <v>46</v>
      </c>
    </row>
    <row r="3" spans="1:7" ht="14.25">
      <c r="A3" s="15" t="s">
        <v>12</v>
      </c>
      <c r="B3" s="13">
        <f>-1*TINV((1-(B11/100))*2,9999)</f>
        <v>-1.2816362381981852</v>
      </c>
      <c r="C3" s="2" t="s">
        <v>9</v>
      </c>
      <c r="D3" s="2"/>
      <c r="E3" s="2"/>
      <c r="F3" s="2"/>
      <c r="G3" s="35"/>
    </row>
    <row r="4" spans="1:8" ht="12.75">
      <c r="A4" s="16" t="s">
        <v>4</v>
      </c>
      <c r="B4" s="11">
        <v>0.45</v>
      </c>
      <c r="C4" s="8" t="s">
        <v>10</v>
      </c>
      <c r="D4" s="8"/>
      <c r="E4" s="8"/>
      <c r="F4" s="8"/>
      <c r="G4" s="35" t="s">
        <v>52</v>
      </c>
      <c r="H4" t="s">
        <v>53</v>
      </c>
    </row>
    <row r="5" spans="1:9" ht="12.75">
      <c r="A5" s="17" t="s">
        <v>0</v>
      </c>
      <c r="B5" s="13">
        <f>B14-C14</f>
        <v>1.7000000000000002</v>
      </c>
      <c r="C5" s="13" t="s">
        <v>11</v>
      </c>
      <c r="D5" s="13"/>
      <c r="E5" s="2"/>
      <c r="F5" s="2"/>
      <c r="G5" s="35"/>
      <c r="H5" t="s">
        <v>54</v>
      </c>
      <c r="I5" t="s">
        <v>55</v>
      </c>
    </row>
    <row r="6" spans="1:11" ht="12.75">
      <c r="A6" s="17" t="s">
        <v>48</v>
      </c>
      <c r="B6" s="28">
        <v>10000</v>
      </c>
      <c r="C6" s="7" t="s">
        <v>18</v>
      </c>
      <c r="D6" s="7"/>
      <c r="E6" s="7"/>
      <c r="F6" s="7"/>
      <c r="G6" s="35"/>
      <c r="H6" t="s">
        <v>56</v>
      </c>
      <c r="I6" t="s">
        <v>57</v>
      </c>
      <c r="K6" t="s">
        <v>65</v>
      </c>
    </row>
    <row r="7" spans="1:11" ht="12.75">
      <c r="A7" s="17"/>
      <c r="B7" s="9" t="s">
        <v>15</v>
      </c>
      <c r="C7" s="7" t="s">
        <v>16</v>
      </c>
      <c r="D7" s="7" t="s">
        <v>14</v>
      </c>
      <c r="E7" s="7" t="s">
        <v>13</v>
      </c>
      <c r="F7" s="7"/>
      <c r="G7" s="35"/>
      <c r="H7" t="s">
        <v>58</v>
      </c>
      <c r="I7" t="s">
        <v>60</v>
      </c>
      <c r="K7" t="s">
        <v>59</v>
      </c>
    </row>
    <row r="8" spans="1:9" ht="12.75">
      <c r="A8" s="15" t="s">
        <v>19</v>
      </c>
      <c r="B8" s="4">
        <v>0.44</v>
      </c>
      <c r="C8" s="4">
        <v>0.34</v>
      </c>
      <c r="D8" s="4">
        <v>0.14</v>
      </c>
      <c r="E8" s="3">
        <v>0.11</v>
      </c>
      <c r="F8" s="3"/>
      <c r="G8" s="35"/>
      <c r="H8" t="s">
        <v>61</v>
      </c>
      <c r="I8" t="s">
        <v>62</v>
      </c>
    </row>
    <row r="9" spans="1:9" ht="12.75">
      <c r="A9" s="15" t="s">
        <v>20</v>
      </c>
      <c r="B9" s="23">
        <v>2.5</v>
      </c>
      <c r="C9" s="23">
        <v>3</v>
      </c>
      <c r="D9" s="23">
        <v>4</v>
      </c>
      <c r="E9" s="23">
        <v>6</v>
      </c>
      <c r="F9" s="3" t="s">
        <v>17</v>
      </c>
      <c r="G9" s="35"/>
      <c r="H9" t="s">
        <v>63</v>
      </c>
      <c r="I9" t="s">
        <v>64</v>
      </c>
    </row>
    <row r="10" spans="1:7" ht="12.75">
      <c r="A10" s="15" t="s">
        <v>21</v>
      </c>
      <c r="B10" s="26"/>
      <c r="C10" s="4">
        <v>1</v>
      </c>
      <c r="D10" s="4">
        <v>1</v>
      </c>
      <c r="E10" s="4">
        <v>1</v>
      </c>
      <c r="F10" s="3"/>
      <c r="G10" s="35"/>
    </row>
    <row r="11" spans="1:8" ht="12.75">
      <c r="A11" s="18" t="s">
        <v>49</v>
      </c>
      <c r="B11" s="32">
        <v>90</v>
      </c>
      <c r="C11" s="1" t="s">
        <v>8</v>
      </c>
      <c r="G11" s="35" t="s">
        <v>66</v>
      </c>
      <c r="H11" t="s">
        <v>67</v>
      </c>
    </row>
    <row r="12" spans="2:7" ht="12.75">
      <c r="B12" s="5"/>
      <c r="C12" s="5"/>
      <c r="D12" s="5"/>
      <c r="E12" s="5"/>
      <c r="F12" s="5"/>
      <c r="G12" s="5"/>
    </row>
    <row r="13" spans="1:8" ht="13.5" thickBot="1">
      <c r="A13" s="14" t="s">
        <v>50</v>
      </c>
      <c r="B13" s="5" t="s">
        <v>1</v>
      </c>
      <c r="C13" s="5" t="s">
        <v>2</v>
      </c>
      <c r="G13" s="35" t="s">
        <v>68</v>
      </c>
      <c r="H13" t="s">
        <v>69</v>
      </c>
    </row>
    <row r="14" spans="1:3" ht="13.5" thickBot="1">
      <c r="A14" s="17" t="s">
        <v>0</v>
      </c>
      <c r="B14" s="13">
        <v>4.2</v>
      </c>
      <c r="C14" s="24">
        <v>2.5</v>
      </c>
    </row>
    <row r="15" spans="1:8" ht="12.75">
      <c r="A15" s="14" t="s">
        <v>22</v>
      </c>
      <c r="B15" s="13">
        <f>(B8*B9+C8*C9+D8*D9+E8*E9)</f>
        <v>3.3400000000000003</v>
      </c>
      <c r="H15" t="s">
        <v>70</v>
      </c>
    </row>
    <row r="16" spans="1:3" ht="16.5" thickBot="1">
      <c r="A16" s="19" t="s">
        <v>23</v>
      </c>
      <c r="B16" s="30">
        <v>3.2975298751304596</v>
      </c>
      <c r="C16" s="31" t="str">
        <f>IF(B15&lt;sn,"Insufficient","Adequate")</f>
        <v>Adequate</v>
      </c>
    </row>
    <row r="17" spans="7:12" ht="13.5" thickBot="1">
      <c r="G17" t="s">
        <v>71</v>
      </c>
      <c r="H17" t="s">
        <v>72</v>
      </c>
      <c r="L17" t="s">
        <v>73</v>
      </c>
    </row>
    <row r="18" spans="1:12" ht="13.5" thickBot="1">
      <c r="A18" s="14" t="s">
        <v>3</v>
      </c>
      <c r="B18" s="25">
        <f>LOG(B2,10)</f>
        <v>6.152148552465875</v>
      </c>
      <c r="C18" s="12" t="s">
        <v>5</v>
      </c>
      <c r="E18" s="22"/>
      <c r="L18" t="s">
        <v>74</v>
      </c>
    </row>
    <row r="19" spans="2:15" ht="13.5" thickBot="1">
      <c r="B19" s="6">
        <f>ZR*S+9.36*LOG10(sn+1)-0.2+(LOG10(DPSI/(4.2-1.5)))/(0.4+(1094/(sn+1)^5.19))+2.32*LOG10(MR)-8.07</f>
        <v>6.152148670516183</v>
      </c>
      <c r="C19" s="5" t="s">
        <v>6</v>
      </c>
      <c r="L19" t="s">
        <v>75</v>
      </c>
      <c r="M19" s="21"/>
      <c r="N19" s="21"/>
      <c r="O19" s="21"/>
    </row>
    <row r="20" spans="1:15" ht="13.5" thickBot="1">
      <c r="A20" s="20" t="s">
        <v>7</v>
      </c>
      <c r="B20" s="10">
        <f>B18-B19</f>
        <v>-1.1805030819544982E-07</v>
      </c>
      <c r="C20" s="12"/>
      <c r="L20" t="s">
        <v>76</v>
      </c>
      <c r="M20" s="21"/>
      <c r="N20" s="21"/>
      <c r="O20" s="21"/>
    </row>
    <row r="21" spans="12:15" ht="12.75">
      <c r="L21" t="s">
        <v>77</v>
      </c>
      <c r="M21" s="21"/>
      <c r="N21" s="21"/>
      <c r="O21" s="21"/>
    </row>
    <row r="22" spans="1:15" ht="12.75">
      <c r="A22" s="55" t="s">
        <v>24</v>
      </c>
      <c r="B22" s="56"/>
      <c r="C22" s="56"/>
      <c r="D22" s="56"/>
      <c r="E22" s="56"/>
      <c r="L22" t="s">
        <v>78</v>
      </c>
      <c r="M22" s="21"/>
      <c r="N22" s="21"/>
      <c r="O22" s="21"/>
    </row>
    <row r="23" spans="1:15" ht="12.75">
      <c r="A23" s="29" t="s">
        <v>25</v>
      </c>
      <c r="E23" s="33" t="s">
        <v>42</v>
      </c>
      <c r="M23" s="21"/>
      <c r="N23" s="21"/>
      <c r="O23" s="21"/>
    </row>
    <row r="24" spans="1:15" ht="12.75">
      <c r="A24" s="29"/>
      <c r="B24" s="34" t="s">
        <v>43</v>
      </c>
      <c r="M24" s="21"/>
      <c r="N24" s="21"/>
      <c r="O24" s="21"/>
    </row>
    <row r="25" spans="1:15" ht="12.75">
      <c r="A25" s="29"/>
      <c r="M25" s="21"/>
      <c r="N25" s="21"/>
      <c r="O25" s="21"/>
    </row>
    <row r="26" spans="1:15" ht="12.75">
      <c r="A26" s="29"/>
      <c r="M26" s="21"/>
      <c r="N26" s="21"/>
      <c r="O26" s="21"/>
    </row>
    <row r="27" spans="1:5" ht="12.75">
      <c r="A27" s="54" t="s">
        <v>112</v>
      </c>
      <c r="B27" s="55"/>
      <c r="C27" s="56"/>
      <c r="D27" s="56"/>
      <c r="E27" s="56"/>
    </row>
    <row r="28" spans="1:5" ht="12.75">
      <c r="A28" s="53"/>
      <c r="B28" s="57" t="s">
        <v>113</v>
      </c>
      <c r="C28" s="21"/>
      <c r="D28" s="21"/>
      <c r="E28" s="21"/>
    </row>
    <row r="29" spans="1:5" ht="12.75">
      <c r="A29" s="53"/>
      <c r="B29" s="57" t="s">
        <v>114</v>
      </c>
      <c r="C29" s="21"/>
      <c r="D29" s="21"/>
      <c r="E29" s="21"/>
    </row>
    <row r="30" spans="1:5" ht="12.75">
      <c r="A30" s="53"/>
      <c r="B30" s="57" t="s">
        <v>115</v>
      </c>
      <c r="C30" s="21"/>
      <c r="D30" s="21"/>
      <c r="E30" s="21"/>
    </row>
    <row r="31" ht="12.75">
      <c r="A31" s="29" t="s">
        <v>26</v>
      </c>
    </row>
    <row r="32" ht="12.75">
      <c r="A32" s="29" t="s">
        <v>27</v>
      </c>
    </row>
    <row r="33" spans="1:2" ht="12.75">
      <c r="A33" s="29"/>
      <c r="B33" s="34" t="s">
        <v>44</v>
      </c>
    </row>
    <row r="34" spans="1:2" ht="12.75">
      <c r="A34" s="29"/>
      <c r="B34" s="34" t="s">
        <v>45</v>
      </c>
    </row>
    <row r="35" ht="12.75">
      <c r="A35" s="29" t="s">
        <v>28</v>
      </c>
    </row>
    <row r="36" ht="12.75">
      <c r="A36" s="29" t="s">
        <v>29</v>
      </c>
    </row>
    <row r="37" spans="1:10" ht="12.75">
      <c r="A37" s="29"/>
      <c r="B37" s="34" t="s">
        <v>80</v>
      </c>
      <c r="C37" s="34"/>
      <c r="D37" s="34"/>
      <c r="E37" s="34"/>
      <c r="F37" s="34"/>
      <c r="G37" s="34"/>
      <c r="H37" s="34"/>
      <c r="I37" s="34"/>
      <c r="J37" s="34"/>
    </row>
    <row r="38" spans="1:10" ht="12.75">
      <c r="A38" s="29"/>
      <c r="B38" s="34" t="s">
        <v>81</v>
      </c>
      <c r="C38" s="34"/>
      <c r="D38" s="34"/>
      <c r="E38" s="34"/>
      <c r="F38" s="34"/>
      <c r="G38" s="34"/>
      <c r="H38" s="34"/>
      <c r="I38" s="34"/>
      <c r="J38" s="34"/>
    </row>
    <row r="39" ht="13.5" thickBot="1">
      <c r="A39" s="29"/>
    </row>
    <row r="40" spans="1:10" ht="12.75">
      <c r="A40" s="44" t="s">
        <v>30</v>
      </c>
      <c r="B40" s="45"/>
      <c r="C40" s="45"/>
      <c r="D40" s="45"/>
      <c r="E40" s="45"/>
      <c r="F40" s="45"/>
      <c r="G40" s="45"/>
      <c r="H40" s="45"/>
      <c r="I40" s="45"/>
      <c r="J40" s="46"/>
    </row>
    <row r="41" spans="1:10" ht="12.75">
      <c r="A41" s="47" t="s">
        <v>31</v>
      </c>
      <c r="B41" s="48"/>
      <c r="C41" s="48"/>
      <c r="D41" s="48"/>
      <c r="E41" s="48"/>
      <c r="F41" s="48"/>
      <c r="G41" s="48"/>
      <c r="H41" s="48"/>
      <c r="I41" s="48"/>
      <c r="J41" s="49"/>
    </row>
    <row r="42" spans="1:10" ht="12.75">
      <c r="A42" s="47" t="s">
        <v>32</v>
      </c>
      <c r="B42" s="48"/>
      <c r="C42" s="48"/>
      <c r="D42" s="48"/>
      <c r="E42" s="48"/>
      <c r="F42" s="48"/>
      <c r="G42" s="48"/>
      <c r="H42" s="48"/>
      <c r="I42" s="48"/>
      <c r="J42" s="49"/>
    </row>
    <row r="43" spans="1:10" ht="12.75">
      <c r="A43" s="47"/>
      <c r="B43" s="48"/>
      <c r="C43" s="48"/>
      <c r="D43" s="48"/>
      <c r="E43" s="48"/>
      <c r="F43" s="48"/>
      <c r="G43" s="48"/>
      <c r="H43" s="48"/>
      <c r="I43" s="48"/>
      <c r="J43" s="49"/>
    </row>
    <row r="44" spans="1:10" ht="12.75">
      <c r="A44" s="47" t="s">
        <v>33</v>
      </c>
      <c r="B44" s="48"/>
      <c r="C44" s="48"/>
      <c r="D44" s="48"/>
      <c r="E44" s="48"/>
      <c r="F44" s="48"/>
      <c r="G44" s="48"/>
      <c r="H44" s="48"/>
      <c r="I44" s="48"/>
      <c r="J44" s="49"/>
    </row>
    <row r="45" spans="1:10" ht="12.75">
      <c r="A45" s="47" t="s">
        <v>34</v>
      </c>
      <c r="B45" s="48"/>
      <c r="C45" s="48"/>
      <c r="D45" s="48"/>
      <c r="E45" s="48"/>
      <c r="F45" s="48"/>
      <c r="G45" s="48"/>
      <c r="H45" s="48"/>
      <c r="I45" s="48"/>
      <c r="J45" s="49"/>
    </row>
    <row r="46" spans="1:10" ht="12.75">
      <c r="A46" s="47" t="s">
        <v>35</v>
      </c>
      <c r="B46" s="48"/>
      <c r="C46" s="48"/>
      <c r="D46" s="48"/>
      <c r="E46" s="48"/>
      <c r="F46" s="48"/>
      <c r="G46" s="48"/>
      <c r="H46" s="48"/>
      <c r="I46" s="48"/>
      <c r="J46" s="49"/>
    </row>
    <row r="47" spans="1:10" ht="12.75">
      <c r="A47" s="47" t="s">
        <v>36</v>
      </c>
      <c r="B47" s="48"/>
      <c r="C47" s="48"/>
      <c r="D47" s="48"/>
      <c r="E47" s="48"/>
      <c r="F47" s="48"/>
      <c r="G47" s="48"/>
      <c r="H47" s="48"/>
      <c r="I47" s="48"/>
      <c r="J47" s="49"/>
    </row>
    <row r="48" spans="1:10" ht="12.75">
      <c r="A48" s="47" t="s">
        <v>37</v>
      </c>
      <c r="B48" s="48"/>
      <c r="C48" s="48"/>
      <c r="D48" s="48"/>
      <c r="E48" s="48"/>
      <c r="F48" s="48"/>
      <c r="G48" s="48"/>
      <c r="H48" s="48"/>
      <c r="I48" s="48"/>
      <c r="J48" s="49"/>
    </row>
    <row r="49" spans="1:10" ht="12.75">
      <c r="A49" s="47"/>
      <c r="B49" s="48"/>
      <c r="C49" s="48"/>
      <c r="D49" s="48"/>
      <c r="E49" s="48"/>
      <c r="F49" s="48"/>
      <c r="G49" s="48"/>
      <c r="H49" s="48"/>
      <c r="I49" s="48"/>
      <c r="J49" s="49"/>
    </row>
    <row r="50" spans="1:10" ht="12.75">
      <c r="A50" s="47" t="s">
        <v>38</v>
      </c>
      <c r="B50" s="48"/>
      <c r="C50" s="48"/>
      <c r="D50" s="48"/>
      <c r="E50" s="48"/>
      <c r="F50" s="48"/>
      <c r="G50" s="48"/>
      <c r="H50" s="48"/>
      <c r="I50" s="48"/>
      <c r="J50" s="49"/>
    </row>
    <row r="51" spans="1:10" ht="12.75">
      <c r="A51" s="47" t="s">
        <v>39</v>
      </c>
      <c r="B51" s="48"/>
      <c r="C51" s="48"/>
      <c r="D51" s="48"/>
      <c r="E51" s="48"/>
      <c r="F51" s="48"/>
      <c r="G51" s="48"/>
      <c r="H51" s="48"/>
      <c r="I51" s="48"/>
      <c r="J51" s="49"/>
    </row>
    <row r="52" spans="1:10" ht="12.75">
      <c r="A52" s="47" t="s">
        <v>40</v>
      </c>
      <c r="B52" s="48"/>
      <c r="C52" s="48"/>
      <c r="D52" s="48"/>
      <c r="E52" s="48"/>
      <c r="F52" s="48"/>
      <c r="G52" s="48"/>
      <c r="H52" s="48"/>
      <c r="I52" s="48"/>
      <c r="J52" s="49"/>
    </row>
    <row r="53" spans="1:10" ht="12.75">
      <c r="A53" s="47" t="s">
        <v>41</v>
      </c>
      <c r="B53" s="48"/>
      <c r="C53" s="48"/>
      <c r="D53" s="48"/>
      <c r="E53" s="48"/>
      <c r="F53" s="48"/>
      <c r="G53" s="48"/>
      <c r="H53" s="48"/>
      <c r="I53" s="48"/>
      <c r="J53" s="49"/>
    </row>
    <row r="54" spans="1:10" ht="13.5" thickBot="1">
      <c r="A54" s="50"/>
      <c r="B54" s="51"/>
      <c r="C54" s="51"/>
      <c r="D54" s="51"/>
      <c r="E54" s="51"/>
      <c r="F54" s="51"/>
      <c r="G54" s="51"/>
      <c r="H54" s="51"/>
      <c r="I54" s="51"/>
      <c r="J54" s="5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3:D27"/>
  <sheetViews>
    <sheetView zoomScalePageLayoutView="0" workbookViewId="0" topLeftCell="A1">
      <selection activeCell="C22" sqref="C22"/>
    </sheetView>
  </sheetViews>
  <sheetFormatPr defaultColWidth="9.140625" defaultRowHeight="12.75"/>
  <cols>
    <col min="2" max="2" width="42.28125" style="0" customWidth="1"/>
    <col min="3" max="3" width="49.8515625" style="0" customWidth="1"/>
    <col min="4" max="4" width="42.00390625" style="0" customWidth="1"/>
  </cols>
  <sheetData>
    <row r="2" ht="13.5" thickBot="1"/>
    <row r="3" spans="2:4" ht="30" customHeight="1" thickBot="1">
      <c r="B3" s="37" t="s">
        <v>82</v>
      </c>
      <c r="C3" s="38" t="s">
        <v>83</v>
      </c>
      <c r="D3" s="38" t="s">
        <v>84</v>
      </c>
    </row>
    <row r="4" spans="2:4" ht="30" customHeight="1">
      <c r="B4" s="58" t="s">
        <v>85</v>
      </c>
      <c r="C4" s="58" t="s">
        <v>86</v>
      </c>
      <c r="D4" s="58" t="s">
        <v>87</v>
      </c>
    </row>
    <row r="5" spans="2:4" ht="30" customHeight="1" thickBot="1">
      <c r="B5" s="59"/>
      <c r="C5" s="59"/>
      <c r="D5" s="59"/>
    </row>
    <row r="6" spans="2:4" ht="30" customHeight="1" thickBot="1">
      <c r="B6" s="39"/>
      <c r="C6" s="41" t="s">
        <v>111</v>
      </c>
      <c r="D6" s="41" t="s">
        <v>90</v>
      </c>
    </row>
    <row r="7" spans="2:4" ht="30" customHeight="1">
      <c r="B7" s="58"/>
      <c r="C7" s="42" t="s">
        <v>91</v>
      </c>
      <c r="D7" s="58" t="s">
        <v>94</v>
      </c>
    </row>
    <row r="8" spans="2:4" ht="30" customHeight="1">
      <c r="B8" s="60"/>
      <c r="C8" s="42" t="s">
        <v>92</v>
      </c>
      <c r="D8" s="60"/>
    </row>
    <row r="9" spans="2:4" ht="30" customHeight="1" thickBot="1">
      <c r="B9" s="59"/>
      <c r="C9" s="43" t="s">
        <v>93</v>
      </c>
      <c r="D9" s="59"/>
    </row>
    <row r="10" spans="2:4" ht="30" customHeight="1">
      <c r="B10" s="58"/>
      <c r="C10" s="42" t="s">
        <v>95</v>
      </c>
      <c r="D10" s="58" t="s">
        <v>97</v>
      </c>
    </row>
    <row r="11" spans="2:4" ht="30" customHeight="1">
      <c r="B11" s="60"/>
      <c r="C11" s="42" t="s">
        <v>96</v>
      </c>
      <c r="D11" s="60"/>
    </row>
    <row r="12" spans="2:4" ht="30" customHeight="1" thickBot="1">
      <c r="B12" s="59"/>
      <c r="C12" s="43" t="s">
        <v>93</v>
      </c>
      <c r="D12" s="59"/>
    </row>
    <row r="13" spans="2:4" ht="30" customHeight="1">
      <c r="B13" s="58"/>
      <c r="C13" s="40" t="s">
        <v>98</v>
      </c>
      <c r="D13" s="58" t="s">
        <v>100</v>
      </c>
    </row>
    <row r="14" spans="2:4" ht="30" customHeight="1" thickBot="1">
      <c r="B14" s="59"/>
      <c r="C14" s="41" t="s">
        <v>99</v>
      </c>
      <c r="D14" s="59"/>
    </row>
    <row r="15" spans="2:4" ht="30" customHeight="1" thickBot="1">
      <c r="B15" s="39" t="s">
        <v>101</v>
      </c>
      <c r="C15" s="41" t="s">
        <v>86</v>
      </c>
      <c r="D15" s="41" t="s">
        <v>102</v>
      </c>
    </row>
    <row r="16" spans="2:4" ht="30" customHeight="1">
      <c r="B16" s="58"/>
      <c r="C16" s="40" t="s">
        <v>88</v>
      </c>
      <c r="D16" s="58" t="s">
        <v>103</v>
      </c>
    </row>
    <row r="17" spans="2:4" ht="30" customHeight="1" thickBot="1">
      <c r="B17" s="59"/>
      <c r="C17" s="41" t="s">
        <v>89</v>
      </c>
      <c r="D17" s="59"/>
    </row>
    <row r="18" spans="2:4" ht="30" customHeight="1">
      <c r="B18" s="58"/>
      <c r="C18" s="42" t="s">
        <v>91</v>
      </c>
      <c r="D18" s="58" t="s">
        <v>104</v>
      </c>
    </row>
    <row r="19" spans="2:4" ht="30" customHeight="1">
      <c r="B19" s="60"/>
      <c r="C19" s="42" t="s">
        <v>92</v>
      </c>
      <c r="D19" s="60"/>
    </row>
    <row r="20" spans="2:4" ht="30" customHeight="1" thickBot="1">
      <c r="B20" s="59"/>
      <c r="C20" s="43" t="s">
        <v>93</v>
      </c>
      <c r="D20" s="59"/>
    </row>
    <row r="21" spans="2:4" ht="30" customHeight="1">
      <c r="B21" s="58"/>
      <c r="C21" s="42" t="s">
        <v>95</v>
      </c>
      <c r="D21" s="58" t="s">
        <v>105</v>
      </c>
    </row>
    <row r="22" spans="2:4" ht="30" customHeight="1">
      <c r="B22" s="60"/>
      <c r="C22" s="42" t="s">
        <v>96</v>
      </c>
      <c r="D22" s="60"/>
    </row>
    <row r="23" spans="2:4" ht="30" customHeight="1" thickBot="1">
      <c r="B23" s="59"/>
      <c r="C23" s="43" t="s">
        <v>93</v>
      </c>
      <c r="D23" s="59"/>
    </row>
    <row r="24" spans="2:4" ht="30" customHeight="1">
      <c r="B24" s="58"/>
      <c r="C24" s="40" t="s">
        <v>98</v>
      </c>
      <c r="D24" s="58" t="s">
        <v>100</v>
      </c>
    </row>
    <row r="25" spans="2:4" ht="30" customHeight="1" thickBot="1">
      <c r="B25" s="59"/>
      <c r="C25" s="41" t="s">
        <v>99</v>
      </c>
      <c r="D25" s="59"/>
    </row>
    <row r="26" spans="2:4" ht="30" customHeight="1" thickBot="1">
      <c r="B26" s="39" t="s">
        <v>106</v>
      </c>
      <c r="C26" s="41" t="s">
        <v>107</v>
      </c>
      <c r="D26" s="41" t="s">
        <v>108</v>
      </c>
    </row>
    <row r="27" spans="2:4" ht="30" customHeight="1" thickBot="1">
      <c r="B27" s="39"/>
      <c r="C27" s="41" t="s">
        <v>109</v>
      </c>
      <c r="D27" s="41" t="s">
        <v>110</v>
      </c>
    </row>
  </sheetData>
  <sheetProtection/>
  <mergeCells count="17">
    <mergeCell ref="B21:B23"/>
    <mergeCell ref="D21:D23"/>
    <mergeCell ref="B24:B25"/>
    <mergeCell ref="D24:D25"/>
    <mergeCell ref="B13:B14"/>
    <mergeCell ref="D13:D14"/>
    <mergeCell ref="B16:B17"/>
    <mergeCell ref="D16:D17"/>
    <mergeCell ref="B18:B20"/>
    <mergeCell ref="D18:D20"/>
    <mergeCell ref="B4:B5"/>
    <mergeCell ref="C4:C5"/>
    <mergeCell ref="D4:D5"/>
    <mergeCell ref="B7:B9"/>
    <mergeCell ref="D7:D9"/>
    <mergeCell ref="B10:B12"/>
    <mergeCell ref="D10:D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ConnDOT</dc:creator>
  <cp:keywords/>
  <dc:description/>
  <cp:lastModifiedBy>Rob Aloise</cp:lastModifiedBy>
  <cp:lastPrinted>2008-01-15T17:24:15Z</cp:lastPrinted>
  <dcterms:created xsi:type="dcterms:W3CDTF">2008-01-14T19:17:26Z</dcterms:created>
  <dcterms:modified xsi:type="dcterms:W3CDTF">2014-10-20T16:12:46Z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