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Users\raloise\Downloads\"/>
    </mc:Choice>
  </mc:AlternateContent>
  <xr:revisionPtr revIDLastSave="0" documentId="13_ncr:1_{9E0AC910-C570-4028-9C09-8510D944459D}" xr6:coauthVersionLast="47" xr6:coauthVersionMax="47" xr10:uidLastSave="{00000000-0000-0000-0000-000000000000}"/>
  <bookViews>
    <workbookView xWindow="-25320" yWindow="-8115" windowWidth="25440" windowHeight="15390" xr2:uid="{00000000-000D-0000-FFFF-FFFF00000000}"/>
  </bookViews>
  <sheets>
    <sheet name="Cost Est Template (Prelim App)" sheetId="7" r:id="rId1"/>
    <sheet name=" 2022 CRCOG Unit Prices Guide" sheetId="10" r:id="rId2"/>
  </sheets>
  <definedNames>
    <definedName name="BASE" localSheetId="1">#REF!</definedName>
    <definedName name="BASE" localSheetId="0">#REF!</definedName>
    <definedName name="BASE">#REF!</definedName>
    <definedName name="CP" localSheetId="1">#REF!</definedName>
    <definedName name="CP" localSheetId="0">#REF!</definedName>
    <definedName name="CP">#REF!</definedName>
    <definedName name="EMULSIFIED" localSheetId="1">#REF!</definedName>
    <definedName name="EMULSIFIED" localSheetId="0">#REF!</definedName>
    <definedName name="EMULSIFIED">#REF!</definedName>
    <definedName name="LEVEL" localSheetId="1">#REF!</definedName>
    <definedName name="LEVEL" localSheetId="0">#REF!</definedName>
    <definedName name="LEVEL">#REF!</definedName>
    <definedName name="LTYPE" localSheetId="1">#REF!</definedName>
    <definedName name="LTYPE" localSheetId="0">#REF!</definedName>
    <definedName name="LTYPE">#REF!</definedName>
    <definedName name="_xlnm.Print_Area" localSheetId="1">' 2022 CRCOG Unit Prices Guide'!$B$1:$F$117</definedName>
    <definedName name="_xlnm.Print_Area" localSheetId="0">'Cost Est Template (Prelim App)'!$A$1:$J$72</definedName>
    <definedName name="_xlnm.Print_Titles" localSheetId="1">' 2022 CRCOG Unit Prices Guide'!$1:$4</definedName>
    <definedName name="_xlnm.Print_Titles" localSheetId="0">'Cost Est Template (Prelim App)'!$1:$3</definedName>
    <definedName name="TYPE" localSheetId="1">#REF!</definedName>
    <definedName name="TYPE" localSheetId="0">#REF!</definedName>
    <definedName name="TYPE">#REF!</definedName>
    <definedName name="TYPE2" localSheetId="1">#REF!</definedName>
    <definedName name="TYPE2" localSheetId="0">#REF!</definedName>
    <definedName name="TYPE2">#REF!</definedName>
    <definedName name="WEARING" localSheetId="1">#REF!</definedName>
    <definedName name="WEARING" localSheetId="0">#REF!</definedName>
    <definedName name="WEARING">#REF!</definedName>
    <definedName name="WTYPE" localSheetId="1">#REF!</definedName>
    <definedName name="WTYPE" localSheetId="0">#REF!</definedName>
    <definedName name="WTYP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4" i="7" l="1"/>
  <c r="I35" i="7"/>
  <c r="I33" i="7"/>
  <c r="H10" i="7"/>
  <c r="H9" i="7"/>
  <c r="H8" i="7"/>
  <c r="H7" i="7"/>
  <c r="I38" i="7" l="1"/>
  <c r="I37" i="7"/>
  <c r="I36" i="7"/>
  <c r="I32" i="7"/>
  <c r="I31" i="7"/>
  <c r="I30" i="7"/>
  <c r="I29" i="7"/>
  <c r="I28" i="7"/>
  <c r="I16" i="7"/>
  <c r="I15" i="7"/>
  <c r="I17" i="7"/>
  <c r="I7" i="7"/>
  <c r="F60" i="7" l="1"/>
  <c r="F62" i="7" s="1"/>
  <c r="I39" i="7"/>
  <c r="I27" i="7"/>
  <c r="I26" i="7"/>
  <c r="I25" i="7"/>
  <c r="I24" i="7"/>
  <c r="I23" i="7"/>
  <c r="I22" i="7"/>
  <c r="I21" i="7"/>
  <c r="I20" i="7"/>
  <c r="I19" i="7"/>
  <c r="I9" i="7"/>
  <c r="I10" i="7"/>
  <c r="I18" i="7"/>
  <c r="I8" i="7"/>
  <c r="I41" i="7" l="1"/>
  <c r="I42" i="7" s="1"/>
  <c r="I44" i="7" s="1"/>
  <c r="I48" i="7" s="1"/>
  <c r="I51" i="7" l="1"/>
  <c r="I50" i="7"/>
  <c r="I49" i="7"/>
  <c r="I52" i="7" l="1"/>
  <c r="I54" i="7" s="1"/>
  <c r="I62" i="7" l="1"/>
  <c r="I64" i="7" s="1"/>
  <c r="I68" i="7" s="1"/>
  <c r="I69" i="7" l="1"/>
  <c r="I67" i="7"/>
  <c r="I72" i="7" l="1"/>
</calcChain>
</file>

<file path=xl/sharedStrings.xml><?xml version="1.0" encoding="utf-8"?>
<sst xmlns="http://schemas.openxmlformats.org/spreadsheetml/2006/main" count="375" uniqueCount="275">
  <si>
    <t>Unit $</t>
  </si>
  <si>
    <t>Total Cost</t>
  </si>
  <si>
    <t>Item No.</t>
  </si>
  <si>
    <t>Item</t>
  </si>
  <si>
    <r>
      <rPr>
        <b/>
        <sz val="11"/>
        <rFont val="Calibri"/>
        <family val="2"/>
        <scheme val="minor"/>
      </rPr>
      <t>Unit</t>
    </r>
  </si>
  <si>
    <r>
      <rPr>
        <b/>
        <sz val="11"/>
        <rFont val="Calibri"/>
        <family val="2"/>
        <scheme val="minor"/>
      </rPr>
      <t>Quantity</t>
    </r>
  </si>
  <si>
    <t>LS</t>
  </si>
  <si>
    <t>A</t>
  </si>
  <si>
    <t>Major Items Subtotal</t>
  </si>
  <si>
    <t>B</t>
  </si>
  <si>
    <t>C</t>
  </si>
  <si>
    <t>D</t>
  </si>
  <si>
    <t>E</t>
  </si>
  <si>
    <t>F</t>
  </si>
  <si>
    <t>Base Years</t>
  </si>
  <si>
    <t>G</t>
  </si>
  <si>
    <t>Inflation  Costs (Simple Method)</t>
  </si>
  <si>
    <t>LOTCIP Project Costs Summary</t>
  </si>
  <si>
    <t>% of Line "A"</t>
  </si>
  <si>
    <t>Other Item Allowances</t>
  </si>
  <si>
    <t>% of Line "C"</t>
  </si>
  <si>
    <t>Other Items Subtotal</t>
  </si>
  <si>
    <t>Major and Minor Contract Items</t>
  </si>
  <si>
    <t>of Line "E"</t>
  </si>
  <si>
    <t xml:space="preserve">Inflation Subtotal </t>
  </si>
  <si>
    <t>TOTAL PROJECT COST</t>
  </si>
  <si>
    <t>CONTRACT SUBTOTAL (C + D)</t>
  </si>
  <si>
    <r>
      <t>TOTAL CONTRACT COST ESTIMATE (E + F)</t>
    </r>
    <r>
      <rPr>
        <sz val="11"/>
        <rFont val="Calibri"/>
        <family val="2"/>
        <scheme val="minor"/>
      </rPr>
      <t xml:space="preserve"> (Rounded to nearest $1000)</t>
    </r>
  </si>
  <si>
    <t>Major and Minor Contract Items Subtotal (A + B)</t>
  </si>
  <si>
    <t>Contract Cost Estimate (Line "G")</t>
  </si>
  <si>
    <t>C.Y.</t>
  </si>
  <si>
    <t>S.Y.</t>
  </si>
  <si>
    <t>L.F.</t>
  </si>
  <si>
    <t>GAL.</t>
  </si>
  <si>
    <t>EARTHWORK</t>
  </si>
  <si>
    <t>DRAINAGE</t>
  </si>
  <si>
    <t>EA.</t>
  </si>
  <si>
    <t>GUIDE RAIL</t>
  </si>
  <si>
    <t>OTHER ITEMS</t>
  </si>
  <si>
    <t>S.F.</t>
  </si>
  <si>
    <t>M &amp; P of Traffic (suggested 2% - 5%)</t>
  </si>
  <si>
    <t>Clearing and Grubbing (suggested 0.5% - 2%)</t>
  </si>
  <si>
    <t>Annual Inflation (3.5%; defaults to 0% for bid date &lt; 1 yr)</t>
  </si>
  <si>
    <t>HIDE THIS LINE</t>
  </si>
  <si>
    <t>HMA S0.375</t>
  </si>
  <si>
    <t>HMA S0.5</t>
  </si>
  <si>
    <t>HMA S1</t>
  </si>
  <si>
    <t>HMA S0.25</t>
  </si>
  <si>
    <t>0406236</t>
  </si>
  <si>
    <t>0406173</t>
  </si>
  <si>
    <t>0406172</t>
  </si>
  <si>
    <t>0406171</t>
  </si>
  <si>
    <t>0406170</t>
  </si>
  <si>
    <t>0406600</t>
  </si>
  <si>
    <t>0304002</t>
  </si>
  <si>
    <t>0209001</t>
  </si>
  <si>
    <t>CUT BITUMINOUS CONCRETE PAVEMENT</t>
  </si>
  <si>
    <t>0202529</t>
  </si>
  <si>
    <t>CUT CONCRETE PAVEMENT</t>
  </si>
  <si>
    <t>0202501</t>
  </si>
  <si>
    <t>REMOVAL OF CONCRETE PAVEMENT</t>
  </si>
  <si>
    <t>0202502</t>
  </si>
  <si>
    <t>MATERIAL TRANSFER VEHICLE</t>
  </si>
  <si>
    <t>SUBBASE</t>
  </si>
  <si>
    <t>FORMATION OF SUBGRADE</t>
  </si>
  <si>
    <t>PROCESSED AGGREGATE BASE</t>
  </si>
  <si>
    <t>MATERIAL FOR TACK COAT</t>
  </si>
  <si>
    <t>12'' R.C. PIPE - 0' - 10' DEEP</t>
  </si>
  <si>
    <t>18'' R.C. PIPE - 0' - 10' DEEP</t>
  </si>
  <si>
    <t>24'' R.C. PIPE - 0' - 10' DEEP</t>
  </si>
  <si>
    <t>36'' R.C. PIPE - 0' - 10' DEEP</t>
  </si>
  <si>
    <t>48'' R.C. PIPE - 0' - 10' DEEP</t>
  </si>
  <si>
    <t>0686000.12</t>
  </si>
  <si>
    <t>0686000.18</t>
  </si>
  <si>
    <t>0686000.24</t>
  </si>
  <si>
    <t>0686000.36</t>
  </si>
  <si>
    <t>0686000.48</t>
  </si>
  <si>
    <t>12'' REINFORCED CONCRETE DRAINAGE PIPE END</t>
  </si>
  <si>
    <t>18'' REINFORCED CONCRETE DRAINAGE PIPE END</t>
  </si>
  <si>
    <t>24'' REINFORCED CONCRETE DRAINAGE PIPE END</t>
  </si>
  <si>
    <t>0686700.12</t>
  </si>
  <si>
    <t>0686700.18</t>
  </si>
  <si>
    <t>0686700.24</t>
  </si>
  <si>
    <t>TYPE 'C' CATCH BASIN - 0' - 10' DEEP</t>
  </si>
  <si>
    <t>TYPE 'C-L' CATCH BASIN - 0' - 10' DEEP</t>
  </si>
  <si>
    <t>TYPE 'C' CATCH BASIN DOUBLE GRATE TYPE 1 - 0' - 10' DEEP</t>
  </si>
  <si>
    <t>TYPE 'C' CATCH BASIN DOUBLE GRATE TYPE 2 - 0' - 10' DEEP</t>
  </si>
  <si>
    <t>0586600</t>
  </si>
  <si>
    <t>RESET CATCH BASIN</t>
  </si>
  <si>
    <t>0586750</t>
  </si>
  <si>
    <t>TYPE 'C' CATCH BASIN TOP</t>
  </si>
  <si>
    <t>TYPE "C-L" CATCH BASIN TOP</t>
  </si>
  <si>
    <t>CONVERT CATCH BASIN TO MANHOLE</t>
  </si>
  <si>
    <t>0586703</t>
  </si>
  <si>
    <t>RESET MANHOLE (STORM)</t>
  </si>
  <si>
    <t>MANHOLE - 0' - 10' DEEP</t>
  </si>
  <si>
    <t>0202000</t>
  </si>
  <si>
    <t>0601000</t>
  </si>
  <si>
    <t>BEDDING MATERIAL</t>
  </si>
  <si>
    <t>0651001</t>
  </si>
  <si>
    <t>STANDARD RIPRAP</t>
  </si>
  <si>
    <t>INTERMEDIATE RIPRAP</t>
  </si>
  <si>
    <t>MODIFIED RIPRAP</t>
  </si>
  <si>
    <t>0703010</t>
  </si>
  <si>
    <t>0703011</t>
  </si>
  <si>
    <t>0703012</t>
  </si>
  <si>
    <t>0205003</t>
  </si>
  <si>
    <t>TRENCH EXCAVATION 0'-10' DEEP</t>
  </si>
  <si>
    <t>0219001</t>
  </si>
  <si>
    <t>0219011</t>
  </si>
  <si>
    <t>0910300</t>
  </si>
  <si>
    <t>0815001</t>
  </si>
  <si>
    <t>RESET GRANITE STONE CURBING</t>
  </si>
  <si>
    <t>0814002</t>
  </si>
  <si>
    <t>5'' GRANITE STONE CURBING</t>
  </si>
  <si>
    <t>0813001</t>
  </si>
  <si>
    <t>0811001</t>
  </si>
  <si>
    <t>0202512</t>
  </si>
  <si>
    <t>CONCRETE SIDEWALK</t>
  </si>
  <si>
    <t>CONCRETE SIDEWALK - 8'' THICK</t>
  </si>
  <si>
    <t>0921001</t>
  </si>
  <si>
    <t>0921002</t>
  </si>
  <si>
    <t>0921005</t>
  </si>
  <si>
    <t>0922001</t>
  </si>
  <si>
    <t>BITUMINOUS CONCRETE DRIVEWAY (COMMERCIAL)</t>
  </si>
  <si>
    <t>BITUMINOUS CONCRETE DRIVEWAY</t>
  </si>
  <si>
    <t>0922500</t>
  </si>
  <si>
    <t>0922501</t>
  </si>
  <si>
    <t>0950005</t>
  </si>
  <si>
    <t>0944000</t>
  </si>
  <si>
    <t>CTDOT
ITEM NO.</t>
  </si>
  <si>
    <t>ITEM DESCRIPTION</t>
  </si>
  <si>
    <t>UNIT</t>
  </si>
  <si>
    <t>UNIT PRICE</t>
  </si>
  <si>
    <t>EARTH EXCAVATION</t>
  </si>
  <si>
    <t>TON</t>
  </si>
  <si>
    <t>0404101</t>
  </si>
  <si>
    <t>BITUMINOUS CONCRETE PATCHING - PARTIAL DEPTH</t>
  </si>
  <si>
    <t>BITUMINOUS CONCRETE PATCHING - FULL DEPTH</t>
  </si>
  <si>
    <t>0404100</t>
  </si>
  <si>
    <t>500 CY</t>
  </si>
  <si>
    <t>2000 CY</t>
  </si>
  <si>
    <t>5000 CY</t>
  </si>
  <si>
    <t>ROCK EXCAVATION</t>
  </si>
  <si>
    <t>100 CY</t>
  </si>
  <si>
    <t>10 CY</t>
  </si>
  <si>
    <t>0202100</t>
  </si>
  <si>
    <t>BORROW</t>
  </si>
  <si>
    <t>1000 CY</t>
  </si>
  <si>
    <t>0586760</t>
  </si>
  <si>
    <t>CLASS "A" CONCRETE</t>
  </si>
  <si>
    <t>SEDIMENTATION CONTROL SYSTEM</t>
  </si>
  <si>
    <t>SEDIMENT CONTROL AT CATCH BASIN</t>
  </si>
  <si>
    <t>METAL BEAM RAIL (R-B MASH)</t>
  </si>
  <si>
    <t>R-B END ANCHORAGE - TYPE I</t>
  </si>
  <si>
    <t>0911923</t>
  </si>
  <si>
    <t>R-B 350 BRIDGE ATTACHMENT - VERTICAL SHAPED PARAPET</t>
  </si>
  <si>
    <t>0910173</t>
  </si>
  <si>
    <t xml:space="preserve">TEMPORARY PRECAST CONCRETE BARRIER CURB </t>
  </si>
  <si>
    <t>0822001</t>
  </si>
  <si>
    <t>R-B END ANCHORAGE - TYPE II</t>
  </si>
  <si>
    <t>BITUMINOUS CONCRETE LIP CURBING</t>
  </si>
  <si>
    <t>CONCRETE CURBING</t>
  </si>
  <si>
    <t>CUT CONCRETE SIDEWALK</t>
  </si>
  <si>
    <t>CONCRETE SIDEWALK RAMP</t>
  </si>
  <si>
    <t>BITUMINOUS CONCRETE SIDEWALK</t>
  </si>
  <si>
    <t>TURF ESTABLISHMENT</t>
  </si>
  <si>
    <t>FURNISHING AND PLACING TOPSOIL</t>
  </si>
  <si>
    <t>BRIDGE ITEMS - PAGE 16</t>
  </si>
  <si>
    <t>RETAINING WALLS - PAGE 18</t>
  </si>
  <si>
    <t>0970006</t>
  </si>
  <si>
    <t>TRAFFICPERSON (MUNICIPAL POLICE OFFICER)</t>
  </si>
  <si>
    <t>HR.</t>
  </si>
  <si>
    <t>TRAFFICPERSON (UNIFORMED FLAGGER)</t>
  </si>
  <si>
    <t>0970007</t>
  </si>
  <si>
    <t>SIGNALIZATION ITEMS - PAGE 18</t>
  </si>
  <si>
    <t>Notes</t>
  </si>
  <si>
    <t>NOTES:</t>
  </si>
  <si>
    <t>0212000</t>
  </si>
  <si>
    <t>0813011</t>
  </si>
  <si>
    <t>5'' GRANITE CURVED STONE CURBING</t>
  </si>
  <si>
    <t>ROCK IN DRAINAGE TRENCH EXCAVATION 0'-10' DEEP</t>
  </si>
  <si>
    <t>0286001.1</t>
  </si>
  <si>
    <t>0586790.1</t>
  </si>
  <si>
    <t>REMOVE DRAINAGE STRUCTURE - 0' - 10' DEEP</t>
  </si>
  <si>
    <t>0586780</t>
  </si>
  <si>
    <t>MANHOLE FRAME AND COVER</t>
  </si>
  <si>
    <t>0586001.1</t>
  </si>
  <si>
    <t>0586003.1</t>
  </si>
  <si>
    <t>0586005.1</t>
  </si>
  <si>
    <t>0586040.1</t>
  </si>
  <si>
    <t>0586500.1</t>
  </si>
  <si>
    <t>0586651</t>
  </si>
  <si>
    <t>Construction Surveying (suggested 0.5% - 3%)</t>
  </si>
  <si>
    <t>Mobilization and Project Closeout (suggested 3.5% - 10%)</t>
  </si>
  <si>
    <t>FOR THE FOLLOWING ITEMS - PLEASE SEE CTDOT's 2021 ESTIMATING GUIDELINES - LINKED HERE</t>
  </si>
  <si>
    <t>DRAINAGE STRUCTURES, PIPE, AND PIPE END SECTIONS AND THEIR ASSOCIATED UNIT PRICES ARE FOR ALL-INCLUSIVE ITEMS CONSISTENT WITH CTDOT'S STANDARD SPECIFICATIONS, FORM 818, SECTIONS 2.86, 5.86 AND 6.86.</t>
  </si>
  <si>
    <t>0207000</t>
  </si>
  <si>
    <t>FINE MILLING OF BITUMINOUS CONCRETE (0" TO 4")</t>
  </si>
  <si>
    <t>0409001</t>
  </si>
  <si>
    <t>0911924</t>
  </si>
  <si>
    <t>586086</t>
  </si>
  <si>
    <t>ABANDON DRAINAGE STRUCTURE</t>
  </si>
  <si>
    <t>0686000.15</t>
  </si>
  <si>
    <t>15" R.C. PIPE - 0' - 10' DEEP</t>
  </si>
  <si>
    <t>0686000.42</t>
  </si>
  <si>
    <t>0686000.30</t>
  </si>
  <si>
    <t>42'' R.C. PIPE - 0' - 10' DEEP</t>
  </si>
  <si>
    <t>30'' R.C. PIPE - 0' - 10' DEEP</t>
  </si>
  <si>
    <t>15'' REINFORCED CONCRETE DRAINAGE PIPE END</t>
  </si>
  <si>
    <t>0686700.15</t>
  </si>
  <si>
    <t>0751711</t>
  </si>
  <si>
    <t>6" UNDERDRAIN</t>
  </si>
  <si>
    <t>0815091</t>
  </si>
  <si>
    <t>REMOVAL OF BITUMINOUS CONCRETE LIP CURBING</t>
  </si>
  <si>
    <t>0921024</t>
  </si>
  <si>
    <t>CONCRETE PAVERS</t>
  </si>
  <si>
    <t>0922050</t>
  </si>
  <si>
    <t>DECORATIVE CROSSWALK</t>
  </si>
  <si>
    <t>0921048</t>
  </si>
  <si>
    <t>DETECTABLE WARNING SURFACE</t>
  </si>
  <si>
    <t>0969060</t>
  </si>
  <si>
    <t>CONSTRUCTION FIELD OFFICE, SMALL</t>
  </si>
  <si>
    <t>CONSTRUCTION FIELD OFFICE, MEDIUM</t>
  </si>
  <si>
    <t>MO.</t>
  </si>
  <si>
    <t>0969062</t>
  </si>
  <si>
    <t>0409002</t>
  </si>
  <si>
    <t>STANDARD MILLING OF BITUMINOUS CONCRETE (4" TO 8")</t>
  </si>
  <si>
    <t>Category</t>
  </si>
  <si>
    <t>PAVEMENT PRESERVATION</t>
  </si>
  <si>
    <t>MINOR REHABILITATION</t>
  </si>
  <si>
    <t>MAJOR REHABILITATION</t>
  </si>
  <si>
    <t>FULL DEPTH RECONSTRUCTION</t>
  </si>
  <si>
    <t>1</t>
  </si>
  <si>
    <t>2</t>
  </si>
  <si>
    <t>3</t>
  </si>
  <si>
    <t>4</t>
  </si>
  <si>
    <t>Date of Estimate</t>
  </si>
  <si>
    <t>Anticipated Bid Date</t>
  </si>
  <si>
    <t>CATEGORY 1</t>
  </si>
  <si>
    <t>CATEGORY 2</t>
  </si>
  <si>
    <t>CATEGORY 3</t>
  </si>
  <si>
    <t>CATEGORY 4</t>
  </si>
  <si>
    <t xml:space="preserve">INDIVIDUAL PAVEMENT ITEMS </t>
  </si>
  <si>
    <t>0406194</t>
  </si>
  <si>
    <t>JOINT AND CRACK SEALING OF BITUMINOUS CONCRETE PAVEMENT</t>
  </si>
  <si>
    <t>October 2021</t>
  </si>
  <si>
    <t>→ ASSIGN PERCENTAGES FOR MAJOR LUMP SUM ITEMS BASED ON SUGGESTED RANGES &amp; PROJECT SPECIFICS (DEFAULT VALUES SHOWN)</t>
  </si>
  <si>
    <t>→ UPDATE "DATE OF ESTIMATE" &amp; "ANTICIPATED BID DATE" VALUES FOR THE PROJECT IN THE GREEN CELLS (PLACEHOLDER DATES SHOWN)</t>
  </si>
  <si>
    <t>Rights-of-Way (ROW)</t>
  </si>
  <si>
    <t>Enter Estimated Utility Costs→</t>
  </si>
  <si>
    <t>Enter Estimated ROW Costs→</t>
  </si>
  <si>
    <t>CTDOT RECOMMENDS INCLUDING THE MATERIAL TRANSFER VEHICLE ITEM FOR ALL PROJECTS WITH 500 LF OR MORE OF PAVING. QUANTITY IS APPLICABLE TO THE SURFACE COURSE OF PAVEMENT ONLY, PER CTDOT SPECIFICATIONS.</t>
  </si>
  <si>
    <t xml:space="preserve">TRAFFICPERSON IS SHOWN AS AN HOURLY PRICE TO HELP ESTABLISH THE TOTAL ESTIMATED COST. ESTIMATES ARE TO INCLUDE THE TOTAL ESTIMATED COST (UNIT = "EST.") AND A QUANTITY OF 1. ALL ESTIMATES NEED TO INCLUDE A TRAFFICPERSON ITEM FOR LOTCIP APPLICATION PURPOSES. </t>
  </si>
  <si>
    <t>Proposed Project Name, Municipality</t>
  </si>
  <si>
    <t>→ ITEMIZE MAJOR CONTRACT ITEMS BELOW AND ASSIGN UNIT PRICES FROM THE "2022 CRCOG UNIT PRICES GUIDE" TAB. IF A PAVEMENT QUANTITY WAS ENTERED IN ONE OF THE CATEGORIES ABOVE, THIS ITEMIZATION SHOULD NOT INCLUDE THE PAVEMENT ITEMS ALREADY ACCOUNTED IN THE UNIT PRICE FOR THAT CATEGORY.  SEE THE "2022 CRCOG UNIT PRICES GUIDE" TAB IN THIS WORKBOOK FOR ADDITIONAL INFORMATION ON THE ITEMS INCLUDED WITHIN EACH CATEGORY.</t>
  </si>
  <si>
    <t xml:space="preserve">→INSERT ADDITIONAL LINES ABOVE AS REQUIRED FOR THE PROJECT. CONFIRM THE SUMMATION FORMULA FOR THE "MAJOR ITEMS SUBTOTAL" (LINE "A") INCLUDES ALL ROWS ABOVE.   </t>
  </si>
  <si>
    <r>
      <t xml:space="preserve">Minor Items Subtotal </t>
    </r>
    <r>
      <rPr>
        <sz val="11"/>
        <rFont val="Calibri"/>
        <family val="2"/>
        <scheme val="minor"/>
      </rPr>
      <t>(25% for all projects at the application phase)</t>
    </r>
  </si>
  <si>
    <t>Unit Prices Guide for Major Items</t>
  </si>
  <si>
    <t>2022 CRCOG LOTCIP PROJECT SOLICITATION</t>
  </si>
  <si>
    <t xml:space="preserve">2022 CRCOG LOTCIP PROJECT Construction Cost Estimating </t>
  </si>
  <si>
    <t>Construction Cost Estimate for LOTCIP Application</t>
  </si>
  <si>
    <t>→ IF THE PROPOSED PROJECT CONCEPT DOES NOT INCLUDE PAVEMENT IMPROVMENTS, OR INCLUDES A COMPLETED PAVEMENT DESIGN (WITH SUPPORTING CALCULATIONS, TRAFFIC DATA, AND INVESTIGATIVE SAMPLING INFORMATION AS REQUIRED BY CTDOT), DISREGARD THIS SECTION AND ITEMIZE ALL PAVEMENT RELATED ITEMS UNDER THE NEXT SECTION (MAJOR AND MINOR CONTRACT ITEMS).   
→  IF THE PROPOSED PROJECT CONCEPT DOES NOT INCLUDE A COMPLETE PAVEMENT DESIGN (WITH SUPPORTING CALCULATIONS, TRAFFIC DATA, AND INVESTIGATIVE SAMPLING INFORMATION AS REQUIRED BY CTDOT), SELECT THE PAVEMENT CATEGORY PROPOSED FOR THE PROJECT AND ENTER THE TOTAL PAVEMENT AREA (IN S.Y.) IN THE "QUANTITY" FOR THAT CATEGORY. NEXT, PROCEED TO ITEMIZATION OF OTHER MAJOR CONTRACT ITEMS BELOW.  IF REQUESTED AND PERFORMED, CRCOG's PAVEMENT CONDITION AND NEEDS ASSESSMENTS WILL PROVIDE TREATMENT RECOMMENDATIONS IN THESE CATEGORIES.</t>
  </si>
  <si>
    <t>Anticipated Pavement Treatment Categories (prior to a full Pavement Design)</t>
  </si>
  <si>
    <r>
      <rPr>
        <b/>
        <sz val="11"/>
        <color rgb="FF000000"/>
        <rFont val="Calibri"/>
        <family val="2"/>
        <scheme val="minor"/>
      </rPr>
      <t>Contingencies</t>
    </r>
    <r>
      <rPr>
        <sz val="11"/>
        <color rgb="FF000000"/>
        <rFont val="Calibri"/>
        <family val="2"/>
        <scheme val="minor"/>
      </rPr>
      <t xml:space="preserve"> (10% FOR ALL PROJECTS - Do Not Revise)</t>
    </r>
  </si>
  <si>
    <r>
      <rPr>
        <b/>
        <sz val="11"/>
        <color rgb="FF000000"/>
        <rFont val="Calibri"/>
        <family val="2"/>
        <scheme val="minor"/>
      </rPr>
      <t>Incidentals</t>
    </r>
    <r>
      <rPr>
        <sz val="11"/>
        <color rgb="FF000000"/>
        <rFont val="Calibri"/>
        <family val="2"/>
        <scheme val="minor"/>
      </rPr>
      <t xml:space="preserve"> (10% FOR ALL PROJECTS - Do Not Revise)</t>
    </r>
  </si>
  <si>
    <r>
      <rPr>
        <b/>
        <sz val="11"/>
        <color rgb="FF000000"/>
        <rFont val="Calibri"/>
        <family val="2"/>
        <scheme val="minor"/>
      </rPr>
      <t>Utility Adjustments</t>
    </r>
    <r>
      <rPr>
        <sz val="11"/>
        <color rgb="FF000000"/>
        <rFont val="Calibri"/>
        <family val="2"/>
        <scheme val="minor"/>
      </rPr>
      <t xml:space="preserve"> (Limited to LOTCIP Participating Costs)</t>
    </r>
  </si>
  <si>
    <t>Pavement Treatment Category*</t>
  </si>
  <si>
    <t>https://bit.ly/3mts670</t>
  </si>
  <si>
    <t xml:space="preserve">         * Link containing pavement treatment category details: </t>
  </si>
  <si>
    <r>
      <rPr>
        <b/>
        <i/>
        <sz val="9"/>
        <rFont val="Calibri"/>
        <family val="2"/>
        <scheme val="minor"/>
      </rPr>
      <t>NOTES:</t>
    </r>
    <r>
      <rPr>
        <i/>
        <sz val="9"/>
        <rFont val="Calibri"/>
        <family val="2"/>
        <scheme val="minor"/>
      </rPr>
      <t xml:space="preserve">
i.  THESE UNIT PRICES ARE TO BE USED FOR ANY PROJECT INVOLVING PAVEMENT IMPROVEMENTS FOR WHICH A COMPLETE PAVEMENT DESIGN (WITH ALL SUPPORTING CALCULATIONS, TRAFFIC DATA, AND EXISTING PAVEMENT STRUCTURE INFORMATION AS REQUIRED BY CTDOT) </t>
    </r>
    <r>
      <rPr>
        <i/>
        <u/>
        <sz val="9"/>
        <rFont val="Calibri"/>
        <family val="2"/>
        <scheme val="minor"/>
      </rPr>
      <t>IS NOT</t>
    </r>
    <r>
      <rPr>
        <i/>
        <sz val="9"/>
        <rFont val="Calibri"/>
        <family val="2"/>
        <scheme val="minor"/>
      </rPr>
      <t xml:space="preserve"> BEING PROVIDED IN THE APPLICATION. 
ii.  UNIT PRICES ARE TO BE APPLIED TO THE OVERALL PAVEMENT AREA OF EACH PROPOSED CATEGORY, INCLUDING MAINLINE AND SIDEROAD APPROACHES. ANY PAVEMENT-RELATED WORK THAT IS ATYPICAL OF A PAVEMENT TREATMENT CATEGORY IS TO BE ESTIMATED SEPARATELY BASED ON INDIVIDUAL MAJOR  ITEMS AND UNIT PRICES. SEE NOTES iii AND iv. 
iii. PAVEMENT PRESERVATION AND MINOR REHABILITATION PROJECTS THAT REQUIRE SOME ADDITIONAL CRACK SEALING AND/OR FULL-DEPTH PATCHING TO ADDRESS LIMITED AREAS OF MORE SEVERE PAVEMENT DISTRESSES ARE TO INCLUDE THIS ADDITIONAL WORK USING THE INDIVIDUAL MAJOR ITEMS AND UNIT PRICES. 
iv. PAVEMENT PRESERVATION, MINOR REHABILITATION AND MAJOR REHABILITATION PROJECTS THAT REQUIRE SOME NEW GRANITE/CONCRETE CURBING INSTALLATIONS, AND/OR NEW DRAINAGE INSTALLATIONS ARE TO INCLUDE THIS WORK USING THE APPLICABLE INDIVIDUAL MAJOR ITEMS AND UNIT PRICES.  </t>
    </r>
  </si>
  <si>
    <t xml:space="preserve">PAVEMENT PRESERVATION UNIT PRICING ACCOUNTS FOR THE APPLICATION OF A TYPICAL SURFACE TREATMENT SUCH AS RUBBERIZED CHIP SEALING OR MICROSURFACING. </t>
  </si>
  <si>
    <t>MINOR REHABILITATION UNIT PRICING IS BASED ON A REPRESENTATIVE "MILL AND OVERLAY" TREATMENT AND ACCOUNTS FOR MILLING, HMA, MATERIAL TRANSFER VEHICLE, AND TACK COAT ITEMS.</t>
  </si>
  <si>
    <t xml:space="preserve">MAJOR REHABILITATION UNIT PRICING IS BASED ON A REPRESENTATIVE "PEEL AND PAVE" TREATMENT AND ACCOUNTS FOR PAVEMENT REMOVAL, HMA, MATERIAL TRANSFER VEHICLE, AND TACK COAT ITEMS. </t>
  </si>
  <si>
    <t>FULL-DEPTH RECONSTRUCTION UNIT PRICING IS BASED ON A REPRESENTATIVE FULL-DEPTH PAVEMENT STRUCTURE AND ACCOUNTS FOR EXCAVATION WITHIN THE PAVEMENT LIMITS, FORMATION OF SUBGRADE, SUBBASE, PROCESSED AGGREGATE BASE, HMA, MATERIAL TRANSFER VEHICLE, AND TACK COAT 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</si>
</sst>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164" formatCode="###0;###0"/>
    <numFmt numFmtId="165" formatCode="0.0%"/>
    <numFmt numFmtId="166" formatCode="_(&quot;$&quot;* #,##0_);_(&quot;$&quot;* \(#,##0\);_(&quot;$&quot;* &quot;-&quot;??_);_(@_)"/>
    <numFmt numFmtId="167" formatCode="&quot;$&quot;#,##0"/>
    <numFmt numFmtId="168" formatCode="[$-409]mmm\-yy;@"/>
    <numFmt numFmtId="169" formatCode="0."/>
    <numFmt numFmtId="170" formatCode="&quot;$&quot;#,##0.00"/>
  </numFmts>
  <fonts count="42" x14ac:knownFonts="1">
    <font>
      <sz val="10"/>
      <color rgb="FF000000"/>
      <name val="Times New Roman"/>
      <charset val="204"/>
    </font>
    <font>
      <sz val="10"/>
      <color rgb="FF000000"/>
      <name val="Times New Roman"/>
      <family val="1"/>
    </font>
    <font>
      <sz val="10"/>
      <color rgb="FF000000"/>
      <name val="Arial"/>
      <family val="2"/>
    </font>
    <font>
      <sz val="12"/>
      <color rgb="FF000000"/>
      <name val="Arial"/>
      <family val="2"/>
    </font>
    <font>
      <b/>
      <sz val="12"/>
      <color rgb="FF365F91"/>
      <name val="Calibri"/>
      <family val="2"/>
    </font>
    <font>
      <sz val="11"/>
      <color rgb="FF000000"/>
      <name val="Arial"/>
      <family val="2"/>
    </font>
    <font>
      <sz val="17"/>
      <color rgb="FF365F91"/>
      <name val="Calibri"/>
      <family val="2"/>
    </font>
    <font>
      <b/>
      <sz val="11"/>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b/>
      <sz val="11"/>
      <color theme="3"/>
      <name val="Calibri"/>
      <family val="2"/>
      <scheme val="minor"/>
    </font>
    <font>
      <sz val="11"/>
      <color rgb="FF3F3F76"/>
      <name val="Calibri"/>
      <family val="2"/>
      <scheme val="minor"/>
    </font>
    <font>
      <b/>
      <sz val="11"/>
      <color rgb="FFFA7D00"/>
      <name val="Calibri"/>
      <family val="2"/>
      <scheme val="minor"/>
    </font>
    <font>
      <i/>
      <sz val="11"/>
      <color rgb="FF7F7F7F"/>
      <name val="Calibri"/>
      <family val="2"/>
      <scheme val="minor"/>
    </font>
    <font>
      <b/>
      <sz val="11"/>
      <color theme="1"/>
      <name val="Calibri"/>
      <family val="2"/>
      <scheme val="minor"/>
    </font>
    <font>
      <sz val="10"/>
      <name val="Arial"/>
      <family val="2"/>
    </font>
    <font>
      <sz val="10"/>
      <name val="Arial"/>
      <family val="2"/>
    </font>
    <font>
      <i/>
      <sz val="11"/>
      <name val="Calibri"/>
      <family val="2"/>
      <scheme val="minor"/>
    </font>
    <font>
      <sz val="10"/>
      <name val="Calibri"/>
      <family val="2"/>
      <scheme val="minor"/>
    </font>
    <font>
      <b/>
      <sz val="12"/>
      <name val="Arial"/>
      <family val="2"/>
    </font>
    <font>
      <sz val="12"/>
      <name val="Arial"/>
      <family val="2"/>
    </font>
    <font>
      <sz val="10"/>
      <name val="Times New Roman"/>
      <family val="1"/>
    </font>
    <font>
      <b/>
      <i/>
      <sz val="10"/>
      <name val="Calibri"/>
      <family val="2"/>
      <scheme val="minor"/>
    </font>
    <font>
      <b/>
      <sz val="10"/>
      <name val="Calibri"/>
      <family val="2"/>
      <scheme val="minor"/>
    </font>
    <font>
      <sz val="10"/>
      <color theme="1"/>
      <name val="Calibri"/>
      <family val="2"/>
      <scheme val="minor"/>
    </font>
    <font>
      <strike/>
      <sz val="10"/>
      <color rgb="FFFF0000"/>
      <name val="Calibri"/>
      <family val="2"/>
      <scheme val="minor"/>
    </font>
    <font>
      <sz val="10"/>
      <color rgb="FF000000"/>
      <name val="Calibri"/>
      <family val="2"/>
      <scheme val="minor"/>
    </font>
    <font>
      <u/>
      <sz val="10"/>
      <color theme="10"/>
      <name val="Times New Roman"/>
      <family val="1"/>
    </font>
    <font>
      <b/>
      <u/>
      <sz val="10"/>
      <color theme="10"/>
      <name val="Calibri"/>
      <family val="2"/>
      <scheme val="minor"/>
    </font>
    <font>
      <b/>
      <sz val="17"/>
      <color rgb="FF365F91"/>
      <name val="Calibri"/>
      <family val="2"/>
    </font>
    <font>
      <sz val="20"/>
      <color rgb="FF365F91"/>
      <name val="Calibri"/>
      <family val="2"/>
    </font>
    <font>
      <b/>
      <sz val="11"/>
      <color theme="0"/>
      <name val="Calibri"/>
      <family val="2"/>
      <scheme val="minor"/>
    </font>
    <font>
      <sz val="8"/>
      <name val="Times New Roman"/>
      <family val="1"/>
    </font>
    <font>
      <b/>
      <sz val="13"/>
      <name val="Calibri"/>
      <family val="2"/>
      <scheme val="minor"/>
    </font>
    <font>
      <b/>
      <sz val="14"/>
      <name val="Calibri"/>
      <family val="2"/>
    </font>
    <font>
      <b/>
      <sz val="10"/>
      <color rgb="FF000000"/>
      <name val="Calibri"/>
      <family val="2"/>
      <scheme val="minor"/>
    </font>
    <font>
      <i/>
      <sz val="9"/>
      <name val="Calibri"/>
      <family val="2"/>
      <scheme val="minor"/>
    </font>
    <font>
      <b/>
      <i/>
      <sz val="9"/>
      <name val="Calibri"/>
      <family val="2"/>
      <scheme val="minor"/>
    </font>
    <font>
      <i/>
      <u/>
      <sz val="9"/>
      <name val="Calibri"/>
      <family val="2"/>
      <scheme val="minor"/>
    </font>
    <font>
      <u/>
      <sz val="11"/>
      <color theme="10"/>
      <name val="Times New Roman"/>
      <family val="1"/>
    </font>
    <font>
      <sz val="11"/>
      <color rgb="FF000000"/>
      <name val="Times New Roman"/>
      <family val="1"/>
    </font>
  </fonts>
  <fills count="11">
    <fill>
      <patternFill patternType="none"/>
    </fill>
    <fill>
      <patternFill patternType="gray125"/>
    </fill>
    <fill>
      <patternFill patternType="solid">
        <fgColor rgb="FFFFFFFF"/>
      </patternFill>
    </fill>
    <fill>
      <patternFill patternType="solid">
        <fgColor rgb="FFFFCC99"/>
      </patternFill>
    </fill>
    <fill>
      <patternFill patternType="solid">
        <fgColor rgb="FFF2F2F2"/>
      </patternFill>
    </fill>
    <fill>
      <patternFill patternType="solid">
        <fgColor theme="0"/>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3"/>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indexed="64"/>
      </bottom>
      <diagonal/>
    </border>
    <border>
      <left style="thin">
        <color indexed="64"/>
      </left>
      <right style="thin">
        <color indexed="64"/>
      </right>
      <top style="thin">
        <color theme="0" tint="-0.14996795556505021"/>
      </top>
      <bottom style="thin">
        <color theme="0" tint="-0.24994659260841701"/>
      </bottom>
      <diagonal/>
    </border>
    <border>
      <left style="thin">
        <color indexed="64"/>
      </left>
      <right style="thin">
        <color indexed="64"/>
      </right>
      <top/>
      <bottom style="thin">
        <color theme="0" tint="-0.14996795556505021"/>
      </bottom>
      <diagonal/>
    </border>
    <border>
      <left style="thin">
        <color auto="1"/>
      </left>
      <right style="thin">
        <color auto="1"/>
      </right>
      <top style="thin">
        <color theme="0" tint="-0.14993743705557422"/>
      </top>
      <bottom style="thin">
        <color indexed="64"/>
      </bottom>
      <diagonal/>
    </border>
    <border>
      <left style="thin">
        <color indexed="64"/>
      </left>
      <right style="thin">
        <color indexed="64"/>
      </right>
      <top style="thin">
        <color theme="0" tint="-0.14996795556505021"/>
      </top>
      <bottom/>
      <diagonal/>
    </border>
    <border>
      <left style="thin">
        <color auto="1"/>
      </left>
      <right style="thin">
        <color auto="1"/>
      </right>
      <top style="thin">
        <color theme="0" tint="-0.14993743705557422"/>
      </top>
      <bottom style="thin">
        <color theme="0" tint="-0.14993743705557422"/>
      </bottom>
      <diagonal/>
    </border>
    <border>
      <left style="thin">
        <color indexed="64"/>
      </left>
      <right/>
      <top style="thin">
        <color indexed="64"/>
      </top>
      <bottom style="thin">
        <color theme="0" tint="-0.14996795556505021"/>
      </bottom>
      <diagonal/>
    </border>
    <border>
      <left/>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
      <left style="thin">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top style="thin">
        <color theme="0" tint="-0.14996795556505021"/>
      </top>
      <bottom style="thin">
        <color indexed="64"/>
      </bottom>
      <diagonal/>
    </border>
    <border>
      <left/>
      <right/>
      <top style="thin">
        <color theme="0" tint="-0.14996795556505021"/>
      </top>
      <bottom style="thin">
        <color indexed="64"/>
      </bottom>
      <diagonal/>
    </border>
    <border>
      <left/>
      <right style="thin">
        <color indexed="64"/>
      </right>
      <top style="thin">
        <color theme="0" tint="-0.14996795556505021"/>
      </top>
      <bottom style="thin">
        <color indexed="64"/>
      </bottom>
      <diagonal/>
    </border>
    <border>
      <left/>
      <right/>
      <top style="thin">
        <color indexed="64"/>
      </top>
      <bottom/>
      <diagonal/>
    </border>
  </borders>
  <cellStyleXfs count="13">
    <xf numFmtId="0" fontId="0" fillId="0" borderId="0"/>
    <xf numFmtId="44" fontId="1" fillId="0" borderId="0" applyFont="0" applyFill="0" applyBorder="0" applyAlignment="0" applyProtection="0"/>
    <xf numFmtId="9" fontId="1" fillId="0" borderId="0" applyFont="0" applyFill="0" applyBorder="0" applyAlignment="0" applyProtection="0"/>
    <xf numFmtId="0" fontId="11" fillId="0" borderId="5" applyNumberFormat="0" applyFill="0" applyAlignment="0" applyProtection="0"/>
    <xf numFmtId="0" fontId="12" fillId="3" borderId="6" applyNumberFormat="0" applyAlignment="0" applyProtection="0"/>
    <xf numFmtId="0" fontId="13" fillId="4" borderId="6" applyNumberFormat="0" applyAlignment="0" applyProtection="0"/>
    <xf numFmtId="0" fontId="14" fillId="0" borderId="0" applyNumberFormat="0" applyFill="0" applyBorder="0" applyAlignment="0" applyProtection="0"/>
    <xf numFmtId="0" fontId="15" fillId="0" borderId="7" applyNumberFormat="0" applyFill="0" applyAlignment="0" applyProtection="0"/>
    <xf numFmtId="0" fontId="16" fillId="0" borderId="0"/>
    <xf numFmtId="9" fontId="17" fillId="0" borderId="0" applyFont="0" applyFill="0" applyBorder="0" applyAlignment="0" applyProtection="0"/>
    <xf numFmtId="9" fontId="16" fillId="0" borderId="0" applyFont="0" applyFill="0" applyBorder="0" applyAlignment="0" applyProtection="0"/>
    <xf numFmtId="0" fontId="22" fillId="0" borderId="0"/>
    <xf numFmtId="0" fontId="28" fillId="0" borderId="0" applyNumberFormat="0" applyFill="0" applyBorder="0" applyAlignment="0" applyProtection="0"/>
  </cellStyleXfs>
  <cellXfs count="282">
    <xf numFmtId="0" fontId="0" fillId="2" borderId="0" xfId="0" applyFill="1" applyBorder="1" applyAlignment="1">
      <alignment horizontal="left" vertical="top"/>
    </xf>
    <xf numFmtId="0" fontId="2" fillId="2" borderId="0" xfId="0" applyFont="1" applyFill="1" applyBorder="1" applyAlignment="1">
      <alignment horizontal="left" vertical="top"/>
    </xf>
    <xf numFmtId="0" fontId="3" fillId="2" borderId="0" xfId="0" applyFont="1" applyFill="1" applyBorder="1" applyAlignment="1">
      <alignment horizontal="center" vertical="center"/>
    </xf>
    <xf numFmtId="0" fontId="3" fillId="2" borderId="0" xfId="0" applyFont="1" applyFill="1" applyBorder="1" applyAlignment="1">
      <alignment horizontal="left" vertical="center"/>
    </xf>
    <xf numFmtId="0" fontId="2" fillId="2" borderId="0" xfId="0" applyFont="1" applyFill="1" applyBorder="1" applyAlignment="1">
      <alignment horizontal="center" vertical="center"/>
    </xf>
    <xf numFmtId="14" fontId="5" fillId="2" borderId="0" xfId="0" applyNumberFormat="1" applyFont="1" applyFill="1" applyBorder="1" applyAlignment="1">
      <alignment horizontal="left" vertical="top"/>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0" xfId="0" applyFont="1" applyFill="1" applyBorder="1" applyAlignment="1">
      <alignment horizontal="center" vertical="center"/>
    </xf>
    <xf numFmtId="44" fontId="9" fillId="2" borderId="1" xfId="0" applyNumberFormat="1" applyFont="1" applyFill="1" applyBorder="1" applyAlignment="1">
      <alignment horizontal="center" vertical="center" wrapText="1"/>
    </xf>
    <xf numFmtId="0" fontId="9" fillId="2" borderId="0" xfId="0" applyFont="1" applyFill="1" applyBorder="1" applyAlignment="1">
      <alignment horizontal="left" vertical="center"/>
    </xf>
    <xf numFmtId="0" fontId="8" fillId="2" borderId="0" xfId="0" applyFont="1" applyFill="1" applyBorder="1" applyAlignment="1">
      <alignment horizontal="center" vertical="center"/>
    </xf>
    <xf numFmtId="165" fontId="9" fillId="2" borderId="0" xfId="2" applyNumberFormat="1" applyFont="1" applyFill="1" applyBorder="1" applyAlignment="1">
      <alignment horizontal="center" vertical="center"/>
    </xf>
    <xf numFmtId="0" fontId="19" fillId="0" borderId="0" xfId="8" applyFont="1"/>
    <xf numFmtId="0" fontId="19" fillId="5" borderId="3" xfId="8" applyFont="1" applyFill="1" applyBorder="1"/>
    <xf numFmtId="0" fontId="19" fillId="5" borderId="0" xfId="8" applyFont="1" applyFill="1"/>
    <xf numFmtId="0" fontId="7" fillId="5" borderId="0" xfId="7" applyFont="1" applyFill="1" applyBorder="1" applyAlignment="1">
      <alignment horizontal="center"/>
    </xf>
    <xf numFmtId="167" fontId="7" fillId="5" borderId="0" xfId="7" applyNumberFormat="1" applyFont="1" applyFill="1" applyBorder="1" applyAlignment="1">
      <alignment horizontal="center"/>
    </xf>
    <xf numFmtId="0" fontId="18" fillId="5" borderId="0" xfId="6" applyFont="1" applyFill="1" applyAlignment="1">
      <alignment horizontal="right"/>
    </xf>
    <xf numFmtId="0" fontId="7" fillId="5" borderId="0" xfId="3" applyFont="1" applyFill="1" applyBorder="1"/>
    <xf numFmtId="0" fontId="19" fillId="5" borderId="0" xfId="8" applyFont="1" applyFill="1" applyBorder="1"/>
    <xf numFmtId="0" fontId="7" fillId="5" borderId="0" xfId="8" quotePrefix="1" applyFont="1" applyFill="1" applyAlignment="1">
      <alignment horizontal="center"/>
    </xf>
    <xf numFmtId="0" fontId="11" fillId="5" borderId="0" xfId="3" applyFont="1" applyFill="1" applyBorder="1"/>
    <xf numFmtId="0" fontId="15" fillId="5" borderId="0" xfId="7" applyFont="1" applyFill="1" applyBorder="1" applyAlignment="1">
      <alignment horizontal="center"/>
    </xf>
    <xf numFmtId="167" fontId="15" fillId="5" borderId="0" xfId="7" applyNumberFormat="1" applyFont="1" applyFill="1" applyBorder="1" applyAlignment="1">
      <alignment horizontal="center"/>
    </xf>
    <xf numFmtId="0" fontId="14" fillId="5" borderId="0" xfId="6" applyFont="1" applyFill="1" applyAlignment="1">
      <alignment horizontal="right"/>
    </xf>
    <xf numFmtId="0" fontId="19" fillId="5" borderId="0" xfId="8" applyFont="1" applyFill="1" applyBorder="1" applyAlignment="1">
      <alignment horizontal="right"/>
    </xf>
    <xf numFmtId="0" fontId="3" fillId="5" borderId="0" xfId="0" applyFont="1" applyFill="1" applyBorder="1" applyAlignment="1">
      <alignment horizontal="left" vertical="center"/>
    </xf>
    <xf numFmtId="0" fontId="9" fillId="5" borderId="0" xfId="0" applyFont="1" applyFill="1" applyBorder="1" applyAlignment="1">
      <alignment horizontal="left" vertical="center"/>
    </xf>
    <xf numFmtId="166" fontId="19" fillId="5" borderId="0" xfId="8" applyNumberFormat="1" applyFont="1" applyFill="1"/>
    <xf numFmtId="0" fontId="18" fillId="5" borderId="0" xfId="6" applyFont="1" applyFill="1" applyBorder="1" applyAlignment="1">
      <alignment horizontal="right"/>
    </xf>
    <xf numFmtId="166" fontId="7" fillId="5" borderId="0" xfId="7" applyNumberFormat="1" applyFont="1" applyFill="1" applyBorder="1" applyAlignment="1">
      <alignment horizontal="center"/>
    </xf>
    <xf numFmtId="0" fontId="7" fillId="5" borderId="0" xfId="3" applyFont="1" applyFill="1" applyBorder="1" applyAlignment="1">
      <alignment horizontal="center"/>
    </xf>
    <xf numFmtId="164" fontId="9" fillId="6" borderId="1" xfId="0" quotePrefix="1" applyNumberFormat="1" applyFont="1" applyFill="1" applyBorder="1" applyAlignment="1">
      <alignment horizontal="center" vertical="center" wrapText="1"/>
    </xf>
    <xf numFmtId="0" fontId="10" fillId="6" borderId="1" xfId="0" applyFont="1" applyFill="1" applyBorder="1" applyAlignment="1">
      <alignment horizontal="center" vertical="center" wrapText="1"/>
    </xf>
    <xf numFmtId="164" fontId="9" fillId="6" borderId="1" xfId="0" applyNumberFormat="1" applyFont="1" applyFill="1" applyBorder="1" applyAlignment="1">
      <alignment horizontal="center" vertical="center" wrapText="1"/>
    </xf>
    <xf numFmtId="44" fontId="9" fillId="6" borderId="1" xfId="0" applyNumberFormat="1" applyFont="1" applyFill="1" applyBorder="1" applyAlignment="1">
      <alignment horizontal="center" vertical="center" wrapText="1"/>
    </xf>
    <xf numFmtId="0" fontId="3" fillId="0" borderId="0" xfId="0" applyFont="1" applyFill="1" applyBorder="1" applyAlignment="1">
      <alignment horizontal="left" vertical="center"/>
    </xf>
    <xf numFmtId="44" fontId="9" fillId="0" borderId="1" xfId="0" applyNumberFormat="1" applyFont="1" applyFill="1" applyBorder="1" applyAlignment="1">
      <alignment horizontal="center" vertical="center" wrapText="1"/>
    </xf>
    <xf numFmtId="44" fontId="3" fillId="0" borderId="0" xfId="0" applyNumberFormat="1" applyFont="1" applyFill="1" applyBorder="1" applyAlignment="1">
      <alignment horizontal="left" vertical="center"/>
    </xf>
    <xf numFmtId="44" fontId="3" fillId="2" borderId="0" xfId="0" applyNumberFormat="1" applyFont="1" applyFill="1" applyBorder="1" applyAlignment="1">
      <alignment horizontal="left" vertical="center"/>
    </xf>
    <xf numFmtId="0" fontId="10" fillId="5" borderId="0" xfId="4" applyNumberFormat="1" applyFont="1" applyFill="1" applyBorder="1" applyAlignment="1"/>
    <xf numFmtId="0" fontId="10" fillId="5" borderId="2" xfId="4" applyFont="1" applyFill="1" applyBorder="1"/>
    <xf numFmtId="0" fontId="19" fillId="5" borderId="4" xfId="8" applyFont="1" applyFill="1" applyBorder="1"/>
    <xf numFmtId="0" fontId="10" fillId="5" borderId="4" xfId="4" applyNumberFormat="1" applyFont="1" applyFill="1" applyBorder="1" applyAlignment="1">
      <alignment horizontal="center"/>
    </xf>
    <xf numFmtId="0" fontId="19" fillId="0" borderId="0" xfId="11" applyFont="1"/>
    <xf numFmtId="169" fontId="7" fillId="0" borderId="0" xfId="11" applyNumberFormat="1" applyFont="1" applyAlignment="1">
      <alignment horizontal="left"/>
    </xf>
    <xf numFmtId="0" fontId="19" fillId="0" borderId="0" xfId="11" applyFont="1" applyAlignment="1">
      <alignment vertical="center"/>
    </xf>
    <xf numFmtId="0" fontId="19" fillId="0" borderId="0" xfId="11" applyFont="1" applyAlignment="1">
      <alignment horizontal="left"/>
    </xf>
    <xf numFmtId="0" fontId="23" fillId="0" borderId="0" xfId="11" applyFont="1" applyAlignment="1">
      <alignment horizontal="left" vertical="center"/>
    </xf>
    <xf numFmtId="169" fontId="7" fillId="0" borderId="0" xfId="11" applyNumberFormat="1" applyFont="1" applyAlignment="1">
      <alignment horizontal="left" vertical="center"/>
    </xf>
    <xf numFmtId="0" fontId="24" fillId="9" borderId="2" xfId="11" applyFont="1" applyFill="1" applyBorder="1" applyAlignment="1">
      <alignment horizontal="left" vertical="center"/>
    </xf>
    <xf numFmtId="0" fontId="19" fillId="9" borderId="3" xfId="11" applyFont="1" applyFill="1" applyBorder="1" applyAlignment="1">
      <alignment vertical="center"/>
    </xf>
    <xf numFmtId="0" fontId="24" fillId="8" borderId="1" xfId="11" applyFont="1" applyFill="1" applyBorder="1" applyAlignment="1">
      <alignment horizontal="left" wrapText="1"/>
    </xf>
    <xf numFmtId="0" fontId="24" fillId="8" borderId="1" xfId="11" applyFont="1" applyFill="1" applyBorder="1" applyAlignment="1">
      <alignment horizontal="left"/>
    </xf>
    <xf numFmtId="0" fontId="24" fillId="8" borderId="1" xfId="11" applyFont="1" applyFill="1" applyBorder="1" applyAlignment="1">
      <alignment horizontal="center" wrapText="1"/>
    </xf>
    <xf numFmtId="0" fontId="19" fillId="0" borderId="12" xfId="11" applyFont="1" applyFill="1" applyBorder="1" applyAlignment="1">
      <alignment vertical="center"/>
    </xf>
    <xf numFmtId="0" fontId="19" fillId="0" borderId="12" xfId="11" applyFont="1" applyFill="1" applyBorder="1" applyAlignment="1">
      <alignment horizontal="center" vertical="center"/>
    </xf>
    <xf numFmtId="0" fontId="19" fillId="0" borderId="13" xfId="11" quotePrefix="1" applyFont="1" applyFill="1" applyBorder="1" applyAlignment="1">
      <alignment horizontal="left" vertical="center"/>
    </xf>
    <xf numFmtId="0" fontId="19" fillId="0" borderId="13" xfId="11" applyFont="1" applyFill="1" applyBorder="1" applyAlignment="1">
      <alignment vertical="center"/>
    </xf>
    <xf numFmtId="0" fontId="19" fillId="0" borderId="13" xfId="11" applyFont="1" applyFill="1" applyBorder="1" applyAlignment="1">
      <alignment horizontal="center" vertical="center"/>
    </xf>
    <xf numFmtId="0" fontId="6" fillId="0" borderId="0" xfId="0" applyFont="1" applyFill="1" applyBorder="1" applyAlignment="1">
      <alignment horizontal="left" vertical="center"/>
    </xf>
    <xf numFmtId="0" fontId="19" fillId="0" borderId="0" xfId="11" applyFont="1" applyFill="1" applyBorder="1" applyAlignment="1">
      <alignment horizontal="center" vertical="center"/>
    </xf>
    <xf numFmtId="170" fontId="24" fillId="8" borderId="1" xfId="11" applyNumberFormat="1" applyFont="1" applyFill="1" applyBorder="1" applyAlignment="1">
      <alignment horizontal="center" wrapText="1"/>
    </xf>
    <xf numFmtId="170" fontId="19" fillId="0" borderId="0" xfId="11" applyNumberFormat="1" applyFont="1"/>
    <xf numFmtId="0" fontId="19" fillId="0" borderId="12" xfId="11" quotePrefix="1" applyFont="1" applyBorder="1" applyAlignment="1">
      <alignment horizontal="left" vertical="center"/>
    </xf>
    <xf numFmtId="0" fontId="19" fillId="0" borderId="12" xfId="11" applyFont="1" applyBorder="1" applyAlignment="1">
      <alignment vertical="center"/>
    </xf>
    <xf numFmtId="0" fontId="19" fillId="0" borderId="12" xfId="11" applyFont="1" applyBorder="1" applyAlignment="1">
      <alignment horizontal="center" vertical="center"/>
    </xf>
    <xf numFmtId="0" fontId="26" fillId="0" borderId="13" xfId="11" quotePrefix="1" applyFont="1" applyBorder="1" applyAlignment="1">
      <alignment horizontal="left" vertical="center"/>
    </xf>
    <xf numFmtId="0" fontId="19" fillId="0" borderId="13" xfId="11" applyFont="1" applyBorder="1" applyAlignment="1">
      <alignment horizontal="left" vertical="center" indent="1"/>
    </xf>
    <xf numFmtId="0" fontId="19" fillId="0" borderId="13" xfId="11" applyFont="1" applyBorder="1" applyAlignment="1">
      <alignment horizontal="center" vertical="center"/>
    </xf>
    <xf numFmtId="0" fontId="26" fillId="0" borderId="13" xfId="11" applyFont="1" applyBorder="1" applyAlignment="1">
      <alignment horizontal="left" vertical="center"/>
    </xf>
    <xf numFmtId="0" fontId="19" fillId="0" borderId="13" xfId="11" quotePrefix="1" applyFont="1" applyBorder="1" applyAlignment="1">
      <alignment horizontal="left" vertical="center"/>
    </xf>
    <xf numFmtId="0" fontId="19" fillId="0" borderId="13" xfId="11" applyFont="1" applyBorder="1" applyAlignment="1">
      <alignment vertical="center"/>
    </xf>
    <xf numFmtId="0" fontId="26" fillId="0" borderId="14" xfId="11" applyFont="1" applyBorder="1" applyAlignment="1">
      <alignment horizontal="left" vertical="center"/>
    </xf>
    <xf numFmtId="0" fontId="19" fillId="0" borderId="14" xfId="11" applyFont="1" applyBorder="1" applyAlignment="1">
      <alignment horizontal="left" vertical="center" indent="1"/>
    </xf>
    <xf numFmtId="0" fontId="19" fillId="0" borderId="14" xfId="11" applyFont="1" applyBorder="1" applyAlignment="1">
      <alignment horizontal="center" vertical="center"/>
    </xf>
    <xf numFmtId="0" fontId="19" fillId="0" borderId="16" xfId="11" quotePrefix="1" applyFont="1" applyBorder="1" applyAlignment="1">
      <alignment horizontal="left" vertical="center"/>
    </xf>
    <xf numFmtId="0" fontId="19" fillId="0" borderId="16" xfId="11" applyFont="1" applyBorder="1" applyAlignment="1">
      <alignment vertical="center"/>
    </xf>
    <xf numFmtId="0" fontId="19" fillId="0" borderId="16" xfId="11" applyFont="1" applyBorder="1" applyAlignment="1">
      <alignment horizontal="center" vertical="center"/>
    </xf>
    <xf numFmtId="0" fontId="26" fillId="0" borderId="15" xfId="11" applyFont="1" applyBorder="1" applyAlignment="1">
      <alignment horizontal="left" vertical="center"/>
    </xf>
    <xf numFmtId="0" fontId="19" fillId="0" borderId="15" xfId="11" applyFont="1" applyBorder="1" applyAlignment="1">
      <alignment horizontal="left" vertical="center" indent="1"/>
    </xf>
    <xf numFmtId="0" fontId="19" fillId="0" borderId="15" xfId="11" applyFont="1" applyBorder="1" applyAlignment="1">
      <alignment horizontal="center" vertical="center"/>
    </xf>
    <xf numFmtId="0" fontId="19" fillId="0" borderId="13" xfId="11" quotePrefix="1" applyFont="1" applyBorder="1" applyAlignment="1">
      <alignment horizontal="left"/>
    </xf>
    <xf numFmtId="49" fontId="25" fillId="0" borderId="13" xfId="0" applyNumberFormat="1" applyFont="1" applyBorder="1"/>
    <xf numFmtId="170" fontId="25" fillId="0" borderId="13" xfId="0" applyNumberFormat="1" applyFont="1" applyBorder="1"/>
    <xf numFmtId="0" fontId="19" fillId="0" borderId="13" xfId="11" quotePrefix="1" applyFont="1" applyBorder="1" applyAlignment="1">
      <alignment vertical="center"/>
    </xf>
    <xf numFmtId="0" fontId="27" fillId="0" borderId="13" xfId="11" applyFont="1" applyBorder="1" applyAlignment="1">
      <alignment vertical="center"/>
    </xf>
    <xf numFmtId="0" fontId="19" fillId="0" borderId="14" xfId="11" quotePrefix="1" applyFont="1" applyBorder="1" applyAlignment="1">
      <alignment horizontal="left" vertical="center"/>
    </xf>
    <xf numFmtId="0" fontId="19" fillId="0" borderId="14" xfId="11" applyFont="1" applyBorder="1" applyAlignment="1">
      <alignment vertical="center"/>
    </xf>
    <xf numFmtId="170" fontId="19" fillId="0" borderId="0" xfId="11" applyNumberFormat="1" applyFont="1" applyFill="1" applyBorder="1" applyAlignment="1">
      <alignment horizontal="center" vertical="center"/>
    </xf>
    <xf numFmtId="0" fontId="19" fillId="0" borderId="18" xfId="11" quotePrefix="1" applyFont="1" applyBorder="1" applyAlignment="1">
      <alignment horizontal="left" vertical="center"/>
    </xf>
    <xf numFmtId="0" fontId="19" fillId="0" borderId="18" xfId="11" applyFont="1" applyBorder="1" applyAlignment="1">
      <alignment vertical="center"/>
    </xf>
    <xf numFmtId="0" fontId="19" fillId="0" borderId="18" xfId="11" applyFont="1" applyBorder="1" applyAlignment="1">
      <alignment horizontal="center" vertical="center"/>
    </xf>
    <xf numFmtId="0" fontId="19" fillId="0" borderId="19" xfId="11" quotePrefix="1" applyFont="1" applyBorder="1" applyAlignment="1">
      <alignment horizontal="left" vertical="center"/>
    </xf>
    <xf numFmtId="0" fontId="19" fillId="0" borderId="19" xfId="11" applyFont="1" applyFill="1" applyBorder="1" applyAlignment="1">
      <alignment vertical="center"/>
    </xf>
    <xf numFmtId="0" fontId="19" fillId="0" borderId="19" xfId="11" applyFont="1" applyFill="1" applyBorder="1" applyAlignment="1">
      <alignment horizontal="center" vertical="center"/>
    </xf>
    <xf numFmtId="0" fontId="19" fillId="0" borderId="19" xfId="11" applyFont="1" applyBorder="1" applyAlignment="1">
      <alignment vertical="center"/>
    </xf>
    <xf numFmtId="0" fontId="19" fillId="0" borderId="19" xfId="11" applyFont="1" applyBorder="1" applyAlignment="1">
      <alignment horizontal="center" vertical="center"/>
    </xf>
    <xf numFmtId="0" fontId="27" fillId="0" borderId="19" xfId="11" applyFont="1" applyBorder="1" applyAlignment="1">
      <alignment vertical="center"/>
    </xf>
    <xf numFmtId="0" fontId="19" fillId="0" borderId="17" xfId="11" quotePrefix="1" applyFont="1" applyBorder="1" applyAlignment="1">
      <alignment horizontal="left" vertical="center"/>
    </xf>
    <xf numFmtId="0" fontId="19" fillId="0" borderId="17" xfId="11" applyFont="1" applyBorder="1" applyAlignment="1">
      <alignment vertical="center"/>
    </xf>
    <xf numFmtId="0" fontId="19" fillId="0" borderId="17" xfId="11" applyFont="1" applyBorder="1" applyAlignment="1">
      <alignment horizontal="center" vertical="center"/>
    </xf>
    <xf numFmtId="0" fontId="19" fillId="5" borderId="20" xfId="11" quotePrefix="1" applyFont="1" applyFill="1" applyBorder="1" applyAlignment="1">
      <alignment horizontal="left" vertical="center"/>
    </xf>
    <xf numFmtId="0" fontId="19" fillId="5" borderId="21" xfId="11" applyFont="1" applyFill="1" applyBorder="1" applyAlignment="1">
      <alignment vertical="center"/>
    </xf>
    <xf numFmtId="0" fontId="19" fillId="5" borderId="21" xfId="11" applyFont="1" applyFill="1" applyBorder="1" applyAlignment="1">
      <alignment horizontal="center" vertical="center"/>
    </xf>
    <xf numFmtId="0" fontId="19" fillId="5" borderId="23" xfId="11" quotePrefix="1" applyFont="1" applyFill="1" applyBorder="1" applyAlignment="1">
      <alignment horizontal="left" vertical="center"/>
    </xf>
    <xf numFmtId="0" fontId="19" fillId="5" borderId="24" xfId="11" applyFont="1" applyFill="1" applyBorder="1" applyAlignment="1">
      <alignment vertical="center"/>
    </xf>
    <xf numFmtId="0" fontId="19" fillId="5" borderId="24" xfId="11" applyFont="1" applyFill="1" applyBorder="1" applyAlignment="1">
      <alignment horizontal="center" vertical="center"/>
    </xf>
    <xf numFmtId="0" fontId="19" fillId="5" borderId="26" xfId="11" quotePrefix="1" applyFont="1" applyFill="1" applyBorder="1" applyAlignment="1">
      <alignment horizontal="left" vertical="center"/>
    </xf>
    <xf numFmtId="0" fontId="19" fillId="5" borderId="27" xfId="11" applyFont="1" applyFill="1" applyBorder="1" applyAlignment="1">
      <alignment vertical="center"/>
    </xf>
    <xf numFmtId="0" fontId="19" fillId="5" borderId="27" xfId="11" applyFont="1" applyFill="1" applyBorder="1" applyAlignment="1">
      <alignment horizontal="center" vertical="center"/>
    </xf>
    <xf numFmtId="170" fontId="19" fillId="9" borderId="4" xfId="11" applyNumberFormat="1" applyFont="1" applyFill="1" applyBorder="1" applyAlignment="1">
      <alignment vertical="center"/>
    </xf>
    <xf numFmtId="170" fontId="19" fillId="5" borderId="22" xfId="11" applyNumberFormat="1" applyFont="1" applyFill="1" applyBorder="1" applyAlignment="1">
      <alignment horizontal="center" vertical="center"/>
    </xf>
    <xf numFmtId="170" fontId="19" fillId="5" borderId="25" xfId="11" applyNumberFormat="1" applyFont="1" applyFill="1" applyBorder="1" applyAlignment="1">
      <alignment horizontal="center" vertical="center"/>
    </xf>
    <xf numFmtId="170" fontId="19" fillId="5" borderId="28" xfId="11" applyNumberFormat="1" applyFont="1" applyFill="1" applyBorder="1" applyAlignment="1">
      <alignment horizontal="center" vertical="center"/>
    </xf>
    <xf numFmtId="170" fontId="6" fillId="0" borderId="0" xfId="0" applyNumberFormat="1" applyFont="1" applyFill="1" applyBorder="1" applyAlignment="1">
      <alignment horizontal="left" vertical="center"/>
    </xf>
    <xf numFmtId="0" fontId="30" fillId="0" borderId="0" xfId="0" applyFont="1" applyFill="1" applyBorder="1" applyAlignment="1">
      <alignment horizontal="left" vertical="center"/>
    </xf>
    <xf numFmtId="0" fontId="4" fillId="0" borderId="0" xfId="0" applyFont="1" applyFill="1" applyBorder="1" applyAlignment="1">
      <alignment horizontal="left" vertical="center"/>
    </xf>
    <xf numFmtId="170" fontId="4" fillId="0" borderId="0" xfId="0" quotePrefix="1" applyNumberFormat="1" applyFont="1" applyFill="1" applyBorder="1" applyAlignment="1">
      <alignment horizontal="right" vertical="center"/>
    </xf>
    <xf numFmtId="0" fontId="19" fillId="0" borderId="0" xfId="11" applyFont="1" applyFill="1" applyBorder="1" applyAlignment="1">
      <alignment horizontal="left" vertical="center"/>
    </xf>
    <xf numFmtId="0" fontId="29" fillId="0" borderId="0" xfId="12" applyFont="1" applyFill="1" applyBorder="1" applyAlignment="1">
      <alignment vertical="center"/>
    </xf>
    <xf numFmtId="1" fontId="6" fillId="0" borderId="0" xfId="0" applyNumberFormat="1" applyFont="1" applyFill="1" applyBorder="1" applyAlignment="1">
      <alignment horizontal="left" vertical="center"/>
    </xf>
    <xf numFmtId="1" fontId="24" fillId="0" borderId="0" xfId="11" applyNumberFormat="1" applyFont="1" applyFill="1" applyBorder="1" applyAlignment="1">
      <alignment horizontal="center" wrapText="1"/>
    </xf>
    <xf numFmtId="1" fontId="19" fillId="0" borderId="0" xfId="11" applyNumberFormat="1" applyFont="1" applyFill="1" applyBorder="1" applyAlignment="1">
      <alignment horizontal="center" vertical="center"/>
    </xf>
    <xf numFmtId="1" fontId="25" fillId="0" borderId="0" xfId="11" applyNumberFormat="1" applyFont="1" applyFill="1" applyBorder="1" applyAlignment="1">
      <alignment horizontal="center"/>
    </xf>
    <xf numFmtId="1" fontId="26" fillId="0" borderId="0" xfId="11" applyNumberFormat="1" applyFont="1" applyFill="1" applyBorder="1" applyAlignment="1">
      <alignment horizontal="center"/>
    </xf>
    <xf numFmtId="1" fontId="19" fillId="0" borderId="0" xfId="11" applyNumberFormat="1" applyFont="1" applyFill="1" applyBorder="1" applyAlignment="1">
      <alignment horizontal="center"/>
    </xf>
    <xf numFmtId="1" fontId="19" fillId="0" borderId="0" xfId="11" applyNumberFormat="1" applyFont="1" applyFill="1" applyAlignment="1">
      <alignment horizontal="center"/>
    </xf>
    <xf numFmtId="1" fontId="19" fillId="0" borderId="0" xfId="11" applyNumberFormat="1" applyFont="1" applyFill="1" applyAlignment="1">
      <alignment horizontal="center" vertical="center"/>
    </xf>
    <xf numFmtId="0" fontId="24" fillId="0" borderId="0" xfId="11" applyFont="1" applyAlignment="1">
      <alignment horizontal="right"/>
    </xf>
    <xf numFmtId="0" fontId="24" fillId="0" borderId="0" xfId="11" applyFont="1" applyAlignment="1">
      <alignment horizontal="right" vertical="top" indent="1"/>
    </xf>
    <xf numFmtId="0" fontId="19" fillId="0" borderId="0" xfId="11" applyFont="1" applyFill="1" applyAlignment="1">
      <alignment vertical="center"/>
    </xf>
    <xf numFmtId="1" fontId="25" fillId="0" borderId="0" xfId="11" applyNumberFormat="1" applyFont="1" applyFill="1" applyBorder="1" applyAlignment="1">
      <alignment horizontal="center" vertical="center"/>
    </xf>
    <xf numFmtId="49" fontId="25" fillId="0" borderId="13" xfId="0" quotePrefix="1" applyNumberFormat="1" applyFont="1" applyBorder="1" applyAlignment="1">
      <alignment vertical="center"/>
    </xf>
    <xf numFmtId="0" fontId="25" fillId="0" borderId="13" xfId="0" applyFont="1" applyBorder="1" applyAlignment="1">
      <alignment vertical="center"/>
    </xf>
    <xf numFmtId="1" fontId="26" fillId="0" borderId="0" xfId="11" applyNumberFormat="1" applyFont="1" applyFill="1" applyBorder="1" applyAlignment="1">
      <alignment horizontal="center" vertical="center"/>
    </xf>
    <xf numFmtId="49" fontId="25" fillId="0" borderId="13" xfId="0" applyNumberFormat="1" applyFont="1" applyBorder="1" applyAlignment="1">
      <alignment vertical="center"/>
    </xf>
    <xf numFmtId="49" fontId="25" fillId="0" borderId="13" xfId="0" quotePrefix="1" applyNumberFormat="1" applyFont="1" applyFill="1" applyBorder="1" applyAlignment="1">
      <alignment vertical="center"/>
    </xf>
    <xf numFmtId="0" fontId="25" fillId="0" borderId="13" xfId="0" applyFont="1" applyFill="1" applyBorder="1" applyAlignment="1">
      <alignment vertical="center"/>
    </xf>
    <xf numFmtId="0" fontId="19" fillId="0" borderId="16" xfId="11" quotePrefix="1" applyFont="1" applyBorder="1" applyAlignment="1">
      <alignment vertical="center"/>
    </xf>
    <xf numFmtId="49" fontId="25" fillId="0" borderId="16" xfId="0" quotePrefix="1" applyNumberFormat="1" applyFont="1" applyBorder="1" applyAlignment="1">
      <alignment vertical="center"/>
    </xf>
    <xf numFmtId="0" fontId="25" fillId="0" borderId="16" xfId="0" applyFont="1" applyBorder="1" applyAlignment="1">
      <alignment vertical="center"/>
    </xf>
    <xf numFmtId="49" fontId="25" fillId="0" borderId="16" xfId="0" applyNumberFormat="1" applyFont="1" applyBorder="1" applyAlignment="1">
      <alignment vertical="center"/>
    </xf>
    <xf numFmtId="0" fontId="7" fillId="5" borderId="0" xfId="3" applyFont="1" applyFill="1" applyBorder="1" applyAlignment="1">
      <alignment horizontal="center"/>
    </xf>
    <xf numFmtId="0" fontId="31" fillId="2" borderId="0" xfId="0" applyFont="1" applyFill="1" applyBorder="1" applyAlignment="1">
      <alignment horizontal="left" vertical="center"/>
    </xf>
    <xf numFmtId="0" fontId="29" fillId="9" borderId="9" xfId="12" quotePrefix="1" applyFont="1" applyFill="1" applyBorder="1" applyAlignment="1">
      <alignment horizontal="left" vertical="center"/>
    </xf>
    <xf numFmtId="0" fontId="19" fillId="9" borderId="8" xfId="11" applyFont="1" applyFill="1" applyBorder="1" applyAlignment="1">
      <alignment vertical="center"/>
    </xf>
    <xf numFmtId="0" fontId="19" fillId="9" borderId="8" xfId="11" applyFont="1" applyFill="1" applyBorder="1" applyAlignment="1">
      <alignment horizontal="center" vertical="center"/>
    </xf>
    <xf numFmtId="170" fontId="19" fillId="9" borderId="10" xfId="11" applyNumberFormat="1" applyFont="1" applyFill="1" applyBorder="1" applyAlignment="1">
      <alignment horizontal="center" vertical="center"/>
    </xf>
    <xf numFmtId="0" fontId="19" fillId="0" borderId="11" xfId="11" quotePrefix="1" applyFont="1" applyBorder="1" applyAlignment="1">
      <alignment horizontal="left" vertical="center"/>
    </xf>
    <xf numFmtId="0" fontId="19" fillId="0" borderId="11" xfId="11" applyFont="1" applyBorder="1" applyAlignment="1">
      <alignment vertical="center"/>
    </xf>
    <xf numFmtId="0" fontId="19" fillId="0" borderId="11" xfId="11" applyFont="1" applyBorder="1" applyAlignment="1">
      <alignment horizontal="center" vertical="center"/>
    </xf>
    <xf numFmtId="0" fontId="10" fillId="5" borderId="1" xfId="0" applyFont="1" applyFill="1" applyBorder="1" applyAlignment="1">
      <alignment horizontal="center" vertical="center" wrapText="1"/>
    </xf>
    <xf numFmtId="44" fontId="9" fillId="5" borderId="1" xfId="0" applyNumberFormat="1" applyFont="1" applyFill="1" applyBorder="1" applyAlignment="1">
      <alignment horizontal="center" vertical="center" wrapText="1"/>
    </xf>
    <xf numFmtId="0" fontId="10" fillId="9" borderId="2" xfId="0" applyFont="1" applyFill="1" applyBorder="1" applyAlignment="1">
      <alignment vertical="center" wrapText="1"/>
    </xf>
    <xf numFmtId="0" fontId="0" fillId="9" borderId="3" xfId="0" applyFill="1" applyBorder="1" applyAlignment="1">
      <alignment vertical="center" wrapText="1"/>
    </xf>
    <xf numFmtId="0" fontId="0" fillId="9" borderId="4" xfId="0" applyFill="1" applyBorder="1" applyAlignment="1">
      <alignment vertical="center" wrapText="1"/>
    </xf>
    <xf numFmtId="0" fontId="10" fillId="9" borderId="2" xfId="0" applyFont="1" applyFill="1" applyBorder="1" applyAlignment="1">
      <alignment horizontal="center" vertical="center" wrapText="1"/>
    </xf>
    <xf numFmtId="164" fontId="9" fillId="9" borderId="3" xfId="0" applyNumberFormat="1" applyFont="1" applyFill="1" applyBorder="1" applyAlignment="1">
      <alignment horizontal="center" vertical="center" wrapText="1"/>
    </xf>
    <xf numFmtId="44" fontId="9" fillId="9" borderId="3" xfId="0" applyNumberFormat="1" applyFont="1" applyFill="1" applyBorder="1" applyAlignment="1">
      <alignment horizontal="center" vertical="center" wrapText="1"/>
    </xf>
    <xf numFmtId="44" fontId="9" fillId="9" borderId="4" xfId="0" applyNumberFormat="1" applyFont="1" applyFill="1" applyBorder="1" applyAlignment="1">
      <alignment horizontal="center" vertical="center" wrapText="1"/>
    </xf>
    <xf numFmtId="0" fontId="30" fillId="2" borderId="0" xfId="0" applyFont="1" applyFill="1" applyBorder="1" applyAlignment="1">
      <alignment horizontal="left" vertical="top"/>
    </xf>
    <xf numFmtId="0" fontId="2" fillId="2" borderId="0" xfId="0" applyFont="1" applyFill="1" applyBorder="1" applyAlignment="1">
      <alignment horizontal="left" vertical="center"/>
    </xf>
    <xf numFmtId="0" fontId="35" fillId="6" borderId="2" xfId="0" applyFont="1" applyFill="1" applyBorder="1" applyAlignment="1">
      <alignment horizontal="left" vertical="center"/>
    </xf>
    <xf numFmtId="0" fontId="2" fillId="6" borderId="3" xfId="0" applyFont="1" applyFill="1" applyBorder="1" applyAlignment="1">
      <alignment horizontal="left" vertical="center"/>
    </xf>
    <xf numFmtId="0" fontId="2" fillId="6" borderId="3" xfId="0" applyFont="1" applyFill="1" applyBorder="1" applyAlignment="1">
      <alignment horizontal="center" vertical="center"/>
    </xf>
    <xf numFmtId="0" fontId="2" fillId="6" borderId="4" xfId="0" applyFont="1" applyFill="1" applyBorder="1" applyAlignment="1">
      <alignment horizontal="center" vertical="center"/>
    </xf>
    <xf numFmtId="0" fontId="10" fillId="5" borderId="1" xfId="0" quotePrefix="1" applyFont="1" applyFill="1" applyBorder="1" applyAlignment="1">
      <alignment horizontal="center" vertical="center" wrapText="1"/>
    </xf>
    <xf numFmtId="0" fontId="34" fillId="5" borderId="0" xfId="3" applyFont="1" applyFill="1" applyBorder="1" applyAlignment="1"/>
    <xf numFmtId="164" fontId="36" fillId="9" borderId="1" xfId="0" quotePrefix="1" applyNumberFormat="1" applyFont="1" applyFill="1" applyBorder="1" applyAlignment="1">
      <alignment horizontal="left" vertical="center"/>
    </xf>
    <xf numFmtId="44" fontId="19" fillId="0" borderId="12" xfId="1" applyFont="1" applyFill="1" applyBorder="1" applyAlignment="1">
      <alignment horizontal="center" vertical="center"/>
    </xf>
    <xf numFmtId="44" fontId="19" fillId="0" borderId="13" xfId="1" applyFont="1" applyFill="1" applyBorder="1" applyAlignment="1">
      <alignment horizontal="center" vertical="center"/>
    </xf>
    <xf numFmtId="44" fontId="19" fillId="9" borderId="4" xfId="1" applyFont="1" applyFill="1" applyBorder="1" applyAlignment="1">
      <alignment vertical="center"/>
    </xf>
    <xf numFmtId="44" fontId="19" fillId="0" borderId="12" xfId="1" applyFont="1" applyBorder="1" applyAlignment="1">
      <alignment horizontal="center" vertical="center"/>
    </xf>
    <xf numFmtId="44" fontId="19" fillId="0" borderId="13" xfId="1" applyFont="1" applyBorder="1" applyAlignment="1">
      <alignment horizontal="center" vertical="center"/>
    </xf>
    <xf numFmtId="44" fontId="19" fillId="0" borderId="15" xfId="1" applyFont="1" applyBorder="1" applyAlignment="1">
      <alignment horizontal="center" vertical="center"/>
    </xf>
    <xf numFmtId="44" fontId="26" fillId="0" borderId="16" xfId="1" applyFont="1" applyBorder="1" applyAlignment="1">
      <alignment horizontal="center" vertical="center"/>
    </xf>
    <xf numFmtId="44" fontId="19" fillId="0" borderId="14" xfId="1" applyFont="1" applyBorder="1" applyAlignment="1">
      <alignment horizontal="center" vertical="center"/>
    </xf>
    <xf numFmtId="44" fontId="19" fillId="0" borderId="16" xfId="1" applyFont="1" applyBorder="1" applyAlignment="1">
      <alignment horizontal="center" vertical="center"/>
    </xf>
    <xf numFmtId="44" fontId="19" fillId="0" borderId="18" xfId="1" applyFont="1" applyBorder="1" applyAlignment="1">
      <alignment horizontal="center" vertical="center"/>
    </xf>
    <xf numFmtId="44" fontId="19" fillId="0" borderId="19" xfId="1" applyFont="1" applyFill="1" applyBorder="1" applyAlignment="1">
      <alignment horizontal="center" vertical="center"/>
    </xf>
    <xf numFmtId="44" fontId="19" fillId="0" borderId="19" xfId="1" applyFont="1" applyBorder="1" applyAlignment="1">
      <alignment horizontal="center" vertical="center"/>
    </xf>
    <xf numFmtId="44" fontId="19" fillId="0" borderId="11" xfId="1" applyFont="1" applyBorder="1" applyAlignment="1">
      <alignment horizontal="center" vertical="center"/>
    </xf>
    <xf numFmtId="44" fontId="19" fillId="0" borderId="17" xfId="1" applyFont="1" applyBorder="1" applyAlignment="1">
      <alignment horizontal="center" vertical="center"/>
    </xf>
    <xf numFmtId="0" fontId="19" fillId="5" borderId="3" xfId="0" applyFont="1" applyFill="1" applyBorder="1" applyAlignment="1">
      <alignment vertical="center" wrapText="1"/>
    </xf>
    <xf numFmtId="0" fontId="19" fillId="5" borderId="1" xfId="0" applyFont="1" applyFill="1" applyBorder="1" applyAlignment="1">
      <alignment horizontal="center" vertical="center" wrapText="1"/>
    </xf>
    <xf numFmtId="44" fontId="19" fillId="5" borderId="1" xfId="1" applyFont="1" applyFill="1" applyBorder="1" applyAlignment="1">
      <alignment vertical="center" wrapText="1"/>
    </xf>
    <xf numFmtId="0" fontId="19" fillId="0" borderId="12" xfId="11" quotePrefix="1" applyFont="1" applyFill="1" applyBorder="1" applyAlignment="1">
      <alignment horizontal="left" vertical="center" indent="1"/>
    </xf>
    <xf numFmtId="0" fontId="19" fillId="0" borderId="13" xfId="11" quotePrefix="1" applyFont="1" applyFill="1" applyBorder="1" applyAlignment="1">
      <alignment horizontal="left" vertical="center" indent="1"/>
    </xf>
    <xf numFmtId="0" fontId="19" fillId="5" borderId="1" xfId="0" quotePrefix="1" applyFont="1" applyFill="1" applyBorder="1" applyAlignment="1">
      <alignment horizontal="left" vertical="center" wrapText="1" indent="1"/>
    </xf>
    <xf numFmtId="0" fontId="19" fillId="5" borderId="0" xfId="8" applyFont="1" applyFill="1" applyAlignment="1">
      <alignment vertical="center"/>
    </xf>
    <xf numFmtId="0" fontId="10" fillId="5" borderId="2" xfId="4" applyFont="1" applyFill="1" applyBorder="1" applyAlignment="1">
      <alignment vertical="center"/>
    </xf>
    <xf numFmtId="0" fontId="19" fillId="5" borderId="3" xfId="8" applyFont="1" applyFill="1" applyBorder="1" applyAlignment="1">
      <alignment vertical="center"/>
    </xf>
    <xf numFmtId="0" fontId="10" fillId="6" borderId="1" xfId="4" applyNumberFormat="1" applyFont="1" applyFill="1" applyBorder="1" applyAlignment="1">
      <alignment horizontal="center" vertical="center"/>
    </xf>
    <xf numFmtId="166" fontId="10" fillId="5" borderId="1" xfId="5" applyNumberFormat="1" applyFont="1" applyFill="1" applyBorder="1" applyAlignment="1">
      <alignment horizontal="center" vertical="center"/>
    </xf>
    <xf numFmtId="0" fontId="19" fillId="0" borderId="0" xfId="8" applyFont="1" applyAlignment="1">
      <alignment vertical="center"/>
    </xf>
    <xf numFmtId="0" fontId="7" fillId="5" borderId="0" xfId="8" quotePrefix="1" applyFont="1" applyFill="1" applyAlignment="1">
      <alignment horizontal="center" vertical="center"/>
    </xf>
    <xf numFmtId="0" fontId="7" fillId="5" borderId="2" xfId="4" applyFont="1" applyFill="1" applyBorder="1" applyAlignment="1">
      <alignment vertical="center"/>
    </xf>
    <xf numFmtId="9" fontId="7" fillId="5" borderId="3" xfId="7" applyNumberFormat="1" applyFont="1" applyFill="1" applyBorder="1" applyAlignment="1">
      <alignment horizontal="center" vertical="center"/>
    </xf>
    <xf numFmtId="0" fontId="18" fillId="5" borderId="3" xfId="6" applyFont="1" applyFill="1" applyBorder="1" applyAlignment="1">
      <alignment horizontal="right" vertical="center"/>
    </xf>
    <xf numFmtId="166" fontId="7" fillId="5" borderId="1" xfId="7" applyNumberFormat="1" applyFont="1" applyFill="1" applyBorder="1" applyAlignment="1">
      <alignment horizontal="center" vertical="center"/>
    </xf>
    <xf numFmtId="0" fontId="7" fillId="5" borderId="2" xfId="3" applyFont="1" applyFill="1" applyBorder="1" applyAlignment="1">
      <alignment vertical="center"/>
    </xf>
    <xf numFmtId="0" fontId="7" fillId="5" borderId="3" xfId="7" applyFont="1" applyFill="1" applyBorder="1" applyAlignment="1">
      <alignment horizontal="center" vertical="center"/>
    </xf>
    <xf numFmtId="0" fontId="19" fillId="5" borderId="4" xfId="8" applyFont="1" applyFill="1" applyBorder="1" applyAlignment="1">
      <alignment vertical="center"/>
    </xf>
    <xf numFmtId="168" fontId="10" fillId="6" borderId="1" xfId="4" applyNumberFormat="1" applyFont="1" applyFill="1" applyBorder="1" applyAlignment="1">
      <alignment horizontal="center" vertical="center"/>
    </xf>
    <xf numFmtId="14" fontId="10" fillId="5" borderId="0" xfId="4" applyNumberFormat="1" applyFont="1" applyFill="1" applyBorder="1" applyAlignment="1">
      <alignment horizontal="center" vertical="center"/>
    </xf>
    <xf numFmtId="0" fontId="19" fillId="5" borderId="0" xfId="8" applyFont="1" applyFill="1" applyBorder="1" applyAlignment="1">
      <alignment horizontal="right" vertical="center"/>
    </xf>
    <xf numFmtId="0" fontId="19" fillId="5" borderId="0" xfId="8" applyFont="1" applyFill="1" applyBorder="1" applyAlignment="1">
      <alignment vertical="center"/>
    </xf>
    <xf numFmtId="0" fontId="10" fillId="5" borderId="9" xfId="4" applyFont="1" applyFill="1" applyBorder="1" applyAlignment="1">
      <alignment vertical="center"/>
    </xf>
    <xf numFmtId="0" fontId="19" fillId="5" borderId="8" xfId="8" applyFont="1" applyFill="1" applyBorder="1" applyAlignment="1">
      <alignment vertical="center"/>
    </xf>
    <xf numFmtId="0" fontId="19" fillId="5" borderId="10" xfId="8" applyFont="1" applyFill="1" applyBorder="1" applyAlignment="1">
      <alignment vertical="center"/>
    </xf>
    <xf numFmtId="165" fontId="10" fillId="5" borderId="1" xfId="9" applyNumberFormat="1" applyFont="1" applyFill="1" applyBorder="1" applyAlignment="1">
      <alignment horizontal="center" vertical="center"/>
    </xf>
    <xf numFmtId="9" fontId="10" fillId="5" borderId="9" xfId="9" applyFont="1" applyFill="1" applyBorder="1" applyAlignment="1">
      <alignment horizontal="center" vertical="center"/>
    </xf>
    <xf numFmtId="0" fontId="7" fillId="5" borderId="9" xfId="4" applyFont="1" applyFill="1" applyBorder="1" applyAlignment="1">
      <alignment vertical="center"/>
    </xf>
    <xf numFmtId="165" fontId="10" fillId="5" borderId="1" xfId="2" applyNumberFormat="1" applyFont="1" applyFill="1" applyBorder="1" applyAlignment="1">
      <alignment horizontal="center" vertical="center"/>
    </xf>
    <xf numFmtId="166" fontId="7" fillId="5" borderId="1" xfId="5" applyNumberFormat="1" applyFont="1" applyFill="1" applyBorder="1" applyAlignment="1">
      <alignment horizontal="center" vertical="center"/>
    </xf>
    <xf numFmtId="0" fontId="7" fillId="7" borderId="2" xfId="8" applyFont="1" applyFill="1" applyBorder="1" applyAlignment="1">
      <alignment vertical="center"/>
    </xf>
    <xf numFmtId="0" fontId="19" fillId="7" borderId="3" xfId="8" applyFont="1" applyFill="1" applyBorder="1" applyAlignment="1">
      <alignment vertical="center"/>
    </xf>
    <xf numFmtId="0" fontId="7" fillId="7" borderId="3" xfId="7" applyFont="1" applyFill="1" applyBorder="1" applyAlignment="1">
      <alignment horizontal="center" vertical="center"/>
    </xf>
    <xf numFmtId="167" fontId="7" fillId="7" borderId="3" xfId="7" applyNumberFormat="1" applyFont="1" applyFill="1" applyBorder="1" applyAlignment="1">
      <alignment horizontal="center" vertical="center"/>
    </xf>
    <xf numFmtId="0" fontId="18" fillId="7" borderId="3" xfId="6" applyFont="1" applyFill="1" applyBorder="1" applyAlignment="1">
      <alignment horizontal="right" vertical="center"/>
    </xf>
    <xf numFmtId="0" fontId="19" fillId="7" borderId="4" xfId="8" applyFont="1" applyFill="1" applyBorder="1" applyAlignment="1">
      <alignment vertical="center"/>
    </xf>
    <xf numFmtId="166" fontId="10" fillId="5" borderId="1" xfId="7" applyNumberFormat="1" applyFont="1" applyFill="1" applyBorder="1" applyAlignment="1">
      <alignment horizontal="center" vertical="center"/>
    </xf>
    <xf numFmtId="9" fontId="10" fillId="5" borderId="3" xfId="0" applyNumberFormat="1" applyFont="1" applyFill="1" applyBorder="1" applyAlignment="1">
      <alignment horizontal="center" vertical="center"/>
    </xf>
    <xf numFmtId="166" fontId="10" fillId="5" borderId="1" xfId="1" applyNumberFormat="1" applyFont="1" applyFill="1" applyBorder="1" applyAlignment="1">
      <alignment horizontal="center" vertical="center"/>
    </xf>
    <xf numFmtId="9" fontId="10" fillId="5" borderId="3" xfId="2" applyFont="1" applyFill="1" applyBorder="1" applyAlignment="1">
      <alignment horizontal="center" vertical="center"/>
    </xf>
    <xf numFmtId="0" fontId="10" fillId="5" borderId="3" xfId="0" applyFont="1" applyFill="1" applyBorder="1" applyAlignment="1">
      <alignment horizontal="center" vertical="center"/>
    </xf>
    <xf numFmtId="9" fontId="19" fillId="5" borderId="3" xfId="2" applyFont="1" applyFill="1" applyBorder="1" applyAlignment="1">
      <alignment horizontal="center" vertical="center"/>
    </xf>
    <xf numFmtId="0" fontId="32" fillId="10" borderId="2" xfId="0" applyFont="1" applyFill="1" applyBorder="1" applyAlignment="1">
      <alignment horizontal="left" vertical="center"/>
    </xf>
    <xf numFmtId="0" fontId="32" fillId="10" borderId="3" xfId="0" applyFont="1" applyFill="1" applyBorder="1" applyAlignment="1">
      <alignment horizontal="left" vertical="center"/>
    </xf>
    <xf numFmtId="0" fontId="32" fillId="10" borderId="3" xfId="0" applyFont="1" applyFill="1" applyBorder="1" applyAlignment="1">
      <alignment horizontal="center" vertical="center"/>
    </xf>
    <xf numFmtId="166" fontId="32" fillId="10" borderId="1" xfId="0" applyNumberFormat="1" applyFont="1" applyFill="1" applyBorder="1" applyAlignment="1">
      <alignment horizontal="center" vertical="center"/>
    </xf>
    <xf numFmtId="0" fontId="7" fillId="5" borderId="0" xfId="8" applyFont="1" applyFill="1" applyAlignment="1">
      <alignment horizontal="center" vertical="center"/>
    </xf>
    <xf numFmtId="9" fontId="20" fillId="0" borderId="0" xfId="2" applyFont="1" applyAlignment="1">
      <alignment vertical="center"/>
    </xf>
    <xf numFmtId="0" fontId="10" fillId="5" borderId="1" xfId="7" applyFont="1" applyFill="1" applyBorder="1" applyAlignment="1">
      <alignment horizontal="center" vertical="center"/>
    </xf>
    <xf numFmtId="0" fontId="10" fillId="5" borderId="3" xfId="8" applyFont="1" applyFill="1" applyBorder="1" applyAlignment="1">
      <alignment horizontal="left" vertical="center"/>
    </xf>
    <xf numFmtId="166" fontId="10" fillId="6" borderId="1" xfId="1" applyNumberFormat="1" applyFont="1" applyFill="1" applyBorder="1" applyAlignment="1">
      <alignment horizontal="right" vertical="center"/>
    </xf>
    <xf numFmtId="0" fontId="7" fillId="5" borderId="3" xfId="0" applyFont="1" applyFill="1" applyBorder="1" applyAlignment="1">
      <alignment horizontal="right" vertical="center"/>
    </xf>
    <xf numFmtId="0" fontId="10" fillId="5" borderId="8" xfId="0" applyFont="1" applyFill="1" applyBorder="1" applyAlignment="1">
      <alignment horizontal="center" vertical="center" wrapText="1"/>
    </xf>
    <xf numFmtId="164" fontId="9" fillId="5" borderId="8" xfId="0" applyNumberFormat="1" applyFont="1" applyFill="1" applyBorder="1" applyAlignment="1">
      <alignment horizontal="center" vertical="center" wrapText="1"/>
    </xf>
    <xf numFmtId="44" fontId="9" fillId="5" borderId="8" xfId="0" applyNumberFormat="1" applyFont="1" applyFill="1" applyBorder="1" applyAlignment="1">
      <alignment horizontal="center" vertical="center" wrapText="1"/>
    </xf>
    <xf numFmtId="0" fontId="18" fillId="5" borderId="29" xfId="0" quotePrefix="1" applyFont="1" applyFill="1" applyBorder="1" applyAlignment="1">
      <alignment vertical="center" wrapText="1"/>
    </xf>
    <xf numFmtId="0" fontId="0" fillId="2" borderId="29" xfId="0" applyFill="1" applyBorder="1" applyAlignment="1">
      <alignment vertical="center" wrapText="1"/>
    </xf>
    <xf numFmtId="0" fontId="40" fillId="2" borderId="29" xfId="12" applyFont="1" applyFill="1" applyBorder="1" applyAlignment="1">
      <alignment horizontal="left" vertical="center" wrapText="1"/>
    </xf>
    <xf numFmtId="0" fontId="41" fillId="2" borderId="29" xfId="0" applyFont="1" applyFill="1" applyBorder="1" applyAlignment="1">
      <alignment horizontal="left" vertical="center" wrapText="1"/>
    </xf>
    <xf numFmtId="0" fontId="10" fillId="6" borderId="1" xfId="0" applyFont="1" applyFill="1" applyBorder="1" applyAlignment="1">
      <alignment horizontal="left" vertical="center" wrapText="1"/>
    </xf>
    <xf numFmtId="0" fontId="9" fillId="6" borderId="1" xfId="0" applyFont="1" applyFill="1" applyBorder="1" applyAlignment="1">
      <alignment horizontal="left" vertical="center" wrapText="1"/>
    </xf>
    <xf numFmtId="164" fontId="36" fillId="9" borderId="2" xfId="0" quotePrefix="1" applyNumberFormat="1" applyFont="1" applyFill="1" applyBorder="1" applyAlignment="1">
      <alignment horizontal="left" vertical="center" wrapText="1"/>
    </xf>
    <xf numFmtId="164" fontId="36" fillId="9" borderId="3" xfId="0" quotePrefix="1" applyNumberFormat="1" applyFont="1" applyFill="1" applyBorder="1" applyAlignment="1">
      <alignment horizontal="left" vertical="center" wrapText="1"/>
    </xf>
    <xf numFmtId="164" fontId="36" fillId="9" borderId="4" xfId="0" quotePrefix="1" applyNumberFormat="1" applyFont="1" applyFill="1" applyBorder="1" applyAlignment="1">
      <alignment horizontal="left" vertical="center" wrapText="1"/>
    </xf>
    <xf numFmtId="0" fontId="7"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10" fillId="6" borderId="4" xfId="0" applyFont="1" applyFill="1" applyBorder="1" applyAlignment="1">
      <alignment horizontal="left" vertical="center" wrapText="1"/>
    </xf>
    <xf numFmtId="9" fontId="10" fillId="5" borderId="3" xfId="4" applyNumberFormat="1" applyFont="1" applyFill="1" applyBorder="1" applyAlignment="1">
      <alignment horizontal="left" vertical="center"/>
    </xf>
    <xf numFmtId="164" fontId="36" fillId="9" borderId="2" xfId="0" quotePrefix="1" applyNumberFormat="1" applyFont="1" applyFill="1" applyBorder="1" applyAlignment="1">
      <alignment horizontal="left" vertical="center"/>
    </xf>
    <xf numFmtId="164" fontId="36" fillId="9" borderId="3" xfId="0" quotePrefix="1" applyNumberFormat="1" applyFont="1" applyFill="1" applyBorder="1" applyAlignment="1">
      <alignment horizontal="left" vertical="center"/>
    </xf>
    <xf numFmtId="164" fontId="36" fillId="9" borderId="4" xfId="0" quotePrefix="1" applyNumberFormat="1" applyFont="1" applyFill="1" applyBorder="1" applyAlignment="1">
      <alignment horizontal="left" vertical="center"/>
    </xf>
    <xf numFmtId="0" fontId="8" fillId="5" borderId="2"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2" xfId="0" applyFont="1" applyFill="1" applyBorder="1" applyAlignment="1">
      <alignment horizontal="left" vertical="center" wrapText="1"/>
    </xf>
    <xf numFmtId="9" fontId="10" fillId="5" borderId="8" xfId="4" applyNumberFormat="1" applyFont="1" applyFill="1" applyBorder="1" applyAlignment="1">
      <alignment horizontal="left" vertical="center"/>
    </xf>
    <xf numFmtId="9" fontId="10" fillId="5" borderId="4" xfId="4" applyNumberFormat="1" applyFont="1" applyFill="1" applyBorder="1" applyAlignment="1">
      <alignment horizontal="left" vertical="center"/>
    </xf>
    <xf numFmtId="0" fontId="21" fillId="5" borderId="3" xfId="0" applyFont="1" applyFill="1" applyBorder="1" applyAlignment="1">
      <alignment horizontal="center" vertical="center"/>
    </xf>
    <xf numFmtId="0" fontId="9" fillId="5" borderId="2" xfId="0" applyFont="1" applyFill="1" applyBorder="1" applyAlignment="1">
      <alignment horizontal="left" vertical="center"/>
    </xf>
    <xf numFmtId="0" fontId="9" fillId="5" borderId="3" xfId="0" applyFont="1" applyFill="1" applyBorder="1" applyAlignment="1">
      <alignment horizontal="left" vertical="center"/>
    </xf>
    <xf numFmtId="0" fontId="0" fillId="5" borderId="3" xfId="0" applyFill="1" applyBorder="1" applyAlignment="1">
      <alignment horizontal="left" vertical="center"/>
    </xf>
    <xf numFmtId="0" fontId="0" fillId="2" borderId="3" xfId="0" applyFill="1" applyBorder="1" applyAlignment="1">
      <alignment horizontal="left" vertical="center"/>
    </xf>
    <xf numFmtId="0" fontId="34" fillId="5" borderId="8" xfId="3" applyFont="1" applyFill="1" applyBorder="1" applyAlignment="1"/>
    <xf numFmtId="0" fontId="7"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19" fillId="0" borderId="0" xfId="11" applyFont="1" applyAlignment="1">
      <alignment horizontal="left" vertical="top" wrapText="1"/>
    </xf>
    <xf numFmtId="0" fontId="19" fillId="0" borderId="0" xfId="11" applyFont="1" applyFill="1" applyAlignment="1">
      <alignment horizontal="left" vertical="top" wrapText="1"/>
    </xf>
    <xf numFmtId="0" fontId="37" fillId="9" borderId="2" xfId="11" quotePrefix="1" applyFont="1" applyFill="1" applyBorder="1" applyAlignment="1">
      <alignment horizontal="left" vertical="center" wrapText="1" indent="1"/>
    </xf>
    <xf numFmtId="0" fontId="37" fillId="9" borderId="3" xfId="11" quotePrefix="1" applyFont="1" applyFill="1" applyBorder="1" applyAlignment="1">
      <alignment horizontal="left" vertical="center" wrapText="1" indent="1"/>
    </xf>
    <xf numFmtId="0" fontId="37" fillId="9" borderId="4" xfId="11" quotePrefix="1" applyFont="1" applyFill="1" applyBorder="1" applyAlignment="1">
      <alignment horizontal="left" vertical="center" wrapText="1" indent="1"/>
    </xf>
  </cellXfs>
  <cellStyles count="13">
    <cellStyle name="Calculation" xfId="5" builtinId="22"/>
    <cellStyle name="Currency" xfId="1" builtinId="4"/>
    <cellStyle name="Explanatory Text" xfId="6" builtinId="53"/>
    <cellStyle name="Heading 3" xfId="3" builtinId="18"/>
    <cellStyle name="Hyperlink" xfId="12" builtinId="8"/>
    <cellStyle name="Input" xfId="4" builtinId="20"/>
    <cellStyle name="Normal" xfId="0" builtinId="0"/>
    <cellStyle name="Normal 2" xfId="8" xr:uid="{00000000-0005-0000-0000-000006000000}"/>
    <cellStyle name="Normal_$ITEMS1" xfId="11" xr:uid="{00000000-0005-0000-0000-000007000000}"/>
    <cellStyle name="Percent" xfId="2" builtinId="5"/>
    <cellStyle name="Percent 2" xfId="9" xr:uid="{00000000-0005-0000-0000-000009000000}"/>
    <cellStyle name="Percent 3" xfId="10" xr:uid="{00000000-0005-0000-0000-00000A000000}"/>
    <cellStyle name="Total" xfId="7" builtinId="2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bit.ly/3mts67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portal.ct.gov/-/media/DOT/documents/AEC/Cost_Estimating/CTDOT_Est_Guide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5"/>
  <sheetViews>
    <sheetView tabSelected="1" view="pageBreakPreview" zoomScaleNormal="85" zoomScaleSheetLayoutView="100" workbookViewId="0">
      <selection activeCell="B5" sqref="B5:I5"/>
    </sheetView>
  </sheetViews>
  <sheetFormatPr defaultColWidth="9.33203125" defaultRowHeight="12.75" x14ac:dyDescent="0.2"/>
  <cols>
    <col min="1" max="1" width="2.83203125" style="1" bestFit="1" customWidth="1"/>
    <col min="2" max="2" width="14.1640625" style="1" customWidth="1"/>
    <col min="3" max="3" width="23.33203125" style="1" customWidth="1"/>
    <col min="4" max="4" width="12.6640625" style="1" bestFit="1" customWidth="1"/>
    <col min="5" max="5" width="11.83203125" style="1" customWidth="1"/>
    <col min="6" max="6" width="9.6640625" style="4" customWidth="1"/>
    <col min="7" max="9" width="17.33203125" style="4" customWidth="1"/>
    <col min="10" max="10" width="3.1640625" style="1" customWidth="1"/>
    <col min="11" max="11" width="25.83203125" style="1" bestFit="1" customWidth="1"/>
    <col min="12" max="16384" width="9.33203125" style="1"/>
  </cols>
  <sheetData>
    <row r="1" spans="1:11" ht="26.25" x14ac:dyDescent="0.2">
      <c r="B1" s="145" t="s">
        <v>261</v>
      </c>
    </row>
    <row r="2" spans="1:11" ht="28.15" customHeight="1" x14ac:dyDescent="0.2">
      <c r="B2" s="162" t="s">
        <v>259</v>
      </c>
    </row>
    <row r="3" spans="1:11" s="163" customFormat="1" ht="23.45" customHeight="1" x14ac:dyDescent="0.2">
      <c r="B3" s="164" t="s">
        <v>254</v>
      </c>
      <c r="C3" s="165"/>
      <c r="D3" s="165"/>
      <c r="E3" s="165"/>
      <c r="F3" s="166"/>
      <c r="G3" s="166"/>
      <c r="H3" s="166"/>
      <c r="I3" s="167"/>
    </row>
    <row r="4" spans="1:11" s="13" customFormat="1" ht="21" customHeight="1" x14ac:dyDescent="0.3">
      <c r="A4" s="15"/>
      <c r="B4" s="169" t="s">
        <v>263</v>
      </c>
      <c r="C4" s="15"/>
      <c r="D4" s="15"/>
      <c r="E4" s="15"/>
      <c r="F4" s="32"/>
      <c r="G4" s="15"/>
      <c r="H4" s="18"/>
      <c r="I4" s="29"/>
      <c r="J4" s="15"/>
    </row>
    <row r="5" spans="1:11" s="37" customFormat="1" ht="118.5" customHeight="1" x14ac:dyDescent="0.2">
      <c r="A5" s="27"/>
      <c r="B5" s="248" t="s">
        <v>262</v>
      </c>
      <c r="C5" s="249"/>
      <c r="D5" s="249"/>
      <c r="E5" s="249"/>
      <c r="F5" s="249"/>
      <c r="G5" s="249"/>
      <c r="H5" s="249"/>
      <c r="I5" s="250"/>
      <c r="J5" s="28"/>
    </row>
    <row r="6" spans="1:11" s="2" customFormat="1" ht="18" customHeight="1" x14ac:dyDescent="0.2">
      <c r="B6" s="6" t="s">
        <v>228</v>
      </c>
      <c r="C6" s="272" t="s">
        <v>267</v>
      </c>
      <c r="D6" s="273"/>
      <c r="E6" s="274"/>
      <c r="F6" s="7" t="s">
        <v>4</v>
      </c>
      <c r="G6" s="7" t="s">
        <v>5</v>
      </c>
      <c r="H6" s="6" t="s">
        <v>0</v>
      </c>
      <c r="I6" s="6" t="s">
        <v>1</v>
      </c>
      <c r="J6" s="8"/>
    </row>
    <row r="7" spans="1:11" s="37" customFormat="1" ht="18" customHeight="1" x14ac:dyDescent="0.2">
      <c r="B7" s="168" t="s">
        <v>233</v>
      </c>
      <c r="C7" s="275" t="s">
        <v>229</v>
      </c>
      <c r="D7" s="275"/>
      <c r="E7" s="276"/>
      <c r="F7" s="153" t="s">
        <v>31</v>
      </c>
      <c r="G7" s="35">
        <v>0</v>
      </c>
      <c r="H7" s="154">
        <f>' 2022 CRCOG Unit Prices Guide'!E7</f>
        <v>7</v>
      </c>
      <c r="I7" s="38">
        <f t="shared" ref="I7" si="0">G7*H7</f>
        <v>0</v>
      </c>
      <c r="J7" s="28"/>
      <c r="K7" s="39"/>
    </row>
    <row r="8" spans="1:11" s="3" customFormat="1" ht="18" customHeight="1" x14ac:dyDescent="0.2">
      <c r="B8" s="168" t="s">
        <v>234</v>
      </c>
      <c r="C8" s="275" t="s">
        <v>230</v>
      </c>
      <c r="D8" s="275"/>
      <c r="E8" s="276"/>
      <c r="F8" s="153" t="s">
        <v>31</v>
      </c>
      <c r="G8" s="35">
        <v>0</v>
      </c>
      <c r="H8" s="154">
        <f>' 2022 CRCOG Unit Prices Guide'!E8</f>
        <v>32</v>
      </c>
      <c r="I8" s="9">
        <f>G8*H8</f>
        <v>0</v>
      </c>
      <c r="J8" s="10"/>
    </row>
    <row r="9" spans="1:11" s="3" customFormat="1" ht="18" customHeight="1" x14ac:dyDescent="0.2">
      <c r="B9" s="168" t="s">
        <v>235</v>
      </c>
      <c r="C9" s="275" t="s">
        <v>231</v>
      </c>
      <c r="D9" s="275"/>
      <c r="E9" s="276"/>
      <c r="F9" s="153" t="s">
        <v>31</v>
      </c>
      <c r="G9" s="35">
        <v>0</v>
      </c>
      <c r="H9" s="154">
        <f>' 2022 CRCOG Unit Prices Guide'!E9</f>
        <v>56</v>
      </c>
      <c r="I9" s="9">
        <f>G9*H9</f>
        <v>0</v>
      </c>
      <c r="J9" s="10"/>
      <c r="K9" s="40"/>
    </row>
    <row r="10" spans="1:11" s="3" customFormat="1" ht="18" customHeight="1" x14ac:dyDescent="0.2">
      <c r="B10" s="168" t="s">
        <v>236</v>
      </c>
      <c r="C10" s="275" t="s">
        <v>232</v>
      </c>
      <c r="D10" s="275"/>
      <c r="E10" s="276"/>
      <c r="F10" s="153" t="s">
        <v>31</v>
      </c>
      <c r="G10" s="35">
        <v>0</v>
      </c>
      <c r="H10" s="154">
        <f>' 2022 CRCOG Unit Prices Guide'!E10</f>
        <v>75</v>
      </c>
      <c r="I10" s="38">
        <f t="shared" ref="I10:I39" si="1">G10*H10</f>
        <v>0</v>
      </c>
      <c r="J10" s="10"/>
      <c r="K10" s="40"/>
    </row>
    <row r="11" spans="1:11" s="3" customFormat="1" ht="12.75" customHeight="1" x14ac:dyDescent="0.2">
      <c r="B11" s="242" t="s">
        <v>269</v>
      </c>
      <c r="C11" s="243"/>
      <c r="D11" s="243"/>
      <c r="E11" s="243"/>
      <c r="F11" s="244" t="s">
        <v>268</v>
      </c>
      <c r="G11" s="245"/>
      <c r="H11" s="245"/>
      <c r="I11" s="245"/>
      <c r="J11" s="10"/>
      <c r="K11" s="40"/>
    </row>
    <row r="12" spans="1:11" s="3" customFormat="1" ht="21" customHeight="1" x14ac:dyDescent="0.3">
      <c r="B12" s="271" t="s">
        <v>22</v>
      </c>
      <c r="C12" s="271"/>
      <c r="D12" s="271"/>
      <c r="E12" s="271"/>
      <c r="F12" s="239"/>
      <c r="G12" s="240"/>
      <c r="H12" s="241"/>
      <c r="I12" s="241"/>
      <c r="J12" s="10"/>
      <c r="K12" s="40"/>
    </row>
    <row r="13" spans="1:11" s="37" customFormat="1" ht="51" customHeight="1" x14ac:dyDescent="0.2">
      <c r="A13" s="27"/>
      <c r="B13" s="248" t="s">
        <v>255</v>
      </c>
      <c r="C13" s="249"/>
      <c r="D13" s="249"/>
      <c r="E13" s="249"/>
      <c r="F13" s="249"/>
      <c r="G13" s="249"/>
      <c r="H13" s="249"/>
      <c r="I13" s="250"/>
      <c r="J13" s="28"/>
    </row>
    <row r="14" spans="1:11" s="2" customFormat="1" ht="18" customHeight="1" x14ac:dyDescent="0.2">
      <c r="B14" s="6" t="s">
        <v>2</v>
      </c>
      <c r="C14" s="251" t="s">
        <v>3</v>
      </c>
      <c r="D14" s="252"/>
      <c r="E14" s="253"/>
      <c r="F14" s="7" t="s">
        <v>4</v>
      </c>
      <c r="G14" s="7" t="s">
        <v>5</v>
      </c>
      <c r="H14" s="6" t="s">
        <v>0</v>
      </c>
      <c r="I14" s="6" t="s">
        <v>1</v>
      </c>
      <c r="J14" s="8"/>
    </row>
    <row r="15" spans="1:11" s="3" customFormat="1" ht="15" customHeight="1" x14ac:dyDescent="0.2">
      <c r="B15" s="33"/>
      <c r="C15" s="246"/>
      <c r="D15" s="247"/>
      <c r="E15" s="247"/>
      <c r="F15" s="34"/>
      <c r="G15" s="35"/>
      <c r="H15" s="36">
        <v>0</v>
      </c>
      <c r="I15" s="38">
        <f t="shared" ref="I15:I16" si="2">G15*H15</f>
        <v>0</v>
      </c>
      <c r="J15" s="10"/>
      <c r="K15" s="40"/>
    </row>
    <row r="16" spans="1:11" s="3" customFormat="1" ht="15" customHeight="1" x14ac:dyDescent="0.2">
      <c r="B16" s="33"/>
      <c r="C16" s="254"/>
      <c r="D16" s="255"/>
      <c r="E16" s="256"/>
      <c r="F16" s="34"/>
      <c r="G16" s="35"/>
      <c r="H16" s="36">
        <v>0</v>
      </c>
      <c r="I16" s="9">
        <f t="shared" si="2"/>
        <v>0</v>
      </c>
      <c r="J16" s="10"/>
      <c r="K16" s="40"/>
    </row>
    <row r="17" spans="1:11" s="3" customFormat="1" ht="15" customHeight="1" x14ac:dyDescent="0.2">
      <c r="B17" s="33"/>
      <c r="C17" s="254"/>
      <c r="D17" s="255"/>
      <c r="E17" s="256"/>
      <c r="F17" s="34"/>
      <c r="G17" s="35"/>
      <c r="H17" s="36">
        <v>0</v>
      </c>
      <c r="I17" s="9">
        <f t="shared" si="1"/>
        <v>0</v>
      </c>
      <c r="J17" s="10"/>
      <c r="K17" s="40"/>
    </row>
    <row r="18" spans="1:11" s="3" customFormat="1" ht="15" customHeight="1" x14ac:dyDescent="0.2">
      <c r="B18" s="33"/>
      <c r="C18" s="246"/>
      <c r="D18" s="247"/>
      <c r="E18" s="247"/>
      <c r="F18" s="34"/>
      <c r="G18" s="35"/>
      <c r="H18" s="36">
        <v>0</v>
      </c>
      <c r="I18" s="9">
        <f>G18*H18</f>
        <v>0</v>
      </c>
      <c r="J18" s="10"/>
      <c r="K18" s="40"/>
    </row>
    <row r="19" spans="1:11" s="3" customFormat="1" ht="15" customHeight="1" x14ac:dyDescent="0.2">
      <c r="B19" s="33"/>
      <c r="C19" s="246"/>
      <c r="D19" s="247"/>
      <c r="E19" s="247"/>
      <c r="F19" s="34"/>
      <c r="G19" s="35"/>
      <c r="H19" s="36">
        <v>0</v>
      </c>
      <c r="I19" s="9">
        <f t="shared" si="1"/>
        <v>0</v>
      </c>
      <c r="J19" s="10"/>
      <c r="K19" s="40"/>
    </row>
    <row r="20" spans="1:11" s="3" customFormat="1" ht="15" customHeight="1" x14ac:dyDescent="0.2">
      <c r="B20" s="33"/>
      <c r="C20" s="246"/>
      <c r="D20" s="247"/>
      <c r="E20" s="247"/>
      <c r="F20" s="34"/>
      <c r="G20" s="35"/>
      <c r="H20" s="36">
        <v>0</v>
      </c>
      <c r="I20" s="9">
        <f t="shared" si="1"/>
        <v>0</v>
      </c>
      <c r="J20" s="10"/>
      <c r="K20" s="40"/>
    </row>
    <row r="21" spans="1:11" s="3" customFormat="1" ht="15" customHeight="1" x14ac:dyDescent="0.2">
      <c r="B21" s="33"/>
      <c r="C21" s="246"/>
      <c r="D21" s="247"/>
      <c r="E21" s="247"/>
      <c r="F21" s="34"/>
      <c r="G21" s="35"/>
      <c r="H21" s="36">
        <v>0</v>
      </c>
      <c r="I21" s="9">
        <f t="shared" si="1"/>
        <v>0</v>
      </c>
      <c r="J21" s="10"/>
      <c r="K21" s="40"/>
    </row>
    <row r="22" spans="1:11" s="3" customFormat="1" ht="15" customHeight="1" x14ac:dyDescent="0.2">
      <c r="B22" s="33"/>
      <c r="C22" s="246"/>
      <c r="D22" s="247"/>
      <c r="E22" s="247"/>
      <c r="F22" s="34"/>
      <c r="G22" s="35"/>
      <c r="H22" s="36">
        <v>0</v>
      </c>
      <c r="I22" s="9">
        <f t="shared" si="1"/>
        <v>0</v>
      </c>
      <c r="J22" s="10"/>
    </row>
    <row r="23" spans="1:11" s="3" customFormat="1" ht="15" customHeight="1" x14ac:dyDescent="0.2">
      <c r="B23" s="33"/>
      <c r="C23" s="246"/>
      <c r="D23" s="247"/>
      <c r="E23" s="247"/>
      <c r="F23" s="34"/>
      <c r="G23" s="35"/>
      <c r="H23" s="36">
        <v>0</v>
      </c>
      <c r="I23" s="9">
        <f t="shared" si="1"/>
        <v>0</v>
      </c>
      <c r="J23" s="10"/>
    </row>
    <row r="24" spans="1:11" s="3" customFormat="1" ht="15" customHeight="1" x14ac:dyDescent="0.2">
      <c r="B24" s="33"/>
      <c r="C24" s="246"/>
      <c r="D24" s="247"/>
      <c r="E24" s="247"/>
      <c r="F24" s="34"/>
      <c r="G24" s="35"/>
      <c r="H24" s="36">
        <v>0</v>
      </c>
      <c r="I24" s="9">
        <f t="shared" si="1"/>
        <v>0</v>
      </c>
      <c r="J24" s="10"/>
    </row>
    <row r="25" spans="1:11" s="3" customFormat="1" ht="15" customHeight="1" x14ac:dyDescent="0.2">
      <c r="B25" s="33"/>
      <c r="C25" s="246"/>
      <c r="D25" s="247"/>
      <c r="E25" s="247"/>
      <c r="F25" s="34"/>
      <c r="G25" s="35"/>
      <c r="H25" s="36">
        <v>0</v>
      </c>
      <c r="I25" s="9">
        <f t="shared" si="1"/>
        <v>0</v>
      </c>
      <c r="J25" s="28"/>
    </row>
    <row r="26" spans="1:11" s="3" customFormat="1" ht="15" customHeight="1" x14ac:dyDescent="0.2">
      <c r="B26" s="33"/>
      <c r="C26" s="246"/>
      <c r="D26" s="247"/>
      <c r="E26" s="247"/>
      <c r="F26" s="34"/>
      <c r="G26" s="35"/>
      <c r="H26" s="36">
        <v>0</v>
      </c>
      <c r="I26" s="9">
        <f t="shared" si="1"/>
        <v>0</v>
      </c>
      <c r="J26" s="28"/>
    </row>
    <row r="27" spans="1:11" s="3" customFormat="1" ht="15" customHeight="1" x14ac:dyDescent="0.2">
      <c r="B27" s="33"/>
      <c r="C27" s="246"/>
      <c r="D27" s="247"/>
      <c r="E27" s="247"/>
      <c r="F27" s="34"/>
      <c r="G27" s="35"/>
      <c r="H27" s="36">
        <v>0</v>
      </c>
      <c r="I27" s="9">
        <f t="shared" si="1"/>
        <v>0</v>
      </c>
      <c r="J27" s="28"/>
    </row>
    <row r="28" spans="1:11" s="3" customFormat="1" ht="15" customHeight="1" x14ac:dyDescent="0.2">
      <c r="B28" s="33"/>
      <c r="C28" s="246"/>
      <c r="D28" s="247"/>
      <c r="E28" s="247"/>
      <c r="F28" s="34"/>
      <c r="G28" s="35"/>
      <c r="H28" s="36">
        <v>0</v>
      </c>
      <c r="I28" s="9">
        <f t="shared" ref="I28:I37" si="3">G28*H28</f>
        <v>0</v>
      </c>
      <c r="J28" s="28"/>
    </row>
    <row r="29" spans="1:11" s="3" customFormat="1" ht="15" customHeight="1" x14ac:dyDescent="0.2">
      <c r="B29" s="33"/>
      <c r="C29" s="246"/>
      <c r="D29" s="247"/>
      <c r="E29" s="247"/>
      <c r="F29" s="34"/>
      <c r="G29" s="35"/>
      <c r="H29" s="36">
        <v>0</v>
      </c>
      <c r="I29" s="9">
        <f t="shared" si="3"/>
        <v>0</v>
      </c>
      <c r="J29" s="28"/>
    </row>
    <row r="30" spans="1:11" s="3" customFormat="1" ht="15" customHeight="1" x14ac:dyDescent="0.2">
      <c r="B30" s="33"/>
      <c r="C30" s="246"/>
      <c r="D30" s="247"/>
      <c r="E30" s="247"/>
      <c r="F30" s="34"/>
      <c r="G30" s="35"/>
      <c r="H30" s="36">
        <v>0</v>
      </c>
      <c r="I30" s="9">
        <f t="shared" si="3"/>
        <v>0</v>
      </c>
      <c r="J30" s="28"/>
    </row>
    <row r="31" spans="1:11" s="3" customFormat="1" ht="15" customHeight="1" x14ac:dyDescent="0.2">
      <c r="B31" s="33"/>
      <c r="C31" s="246"/>
      <c r="D31" s="247"/>
      <c r="E31" s="247"/>
      <c r="F31" s="34"/>
      <c r="G31" s="35"/>
      <c r="H31" s="36">
        <v>0</v>
      </c>
      <c r="I31" s="9">
        <f t="shared" si="3"/>
        <v>0</v>
      </c>
      <c r="J31" s="28"/>
    </row>
    <row r="32" spans="1:11" s="3" customFormat="1" ht="15" customHeight="1" x14ac:dyDescent="0.2">
      <c r="A32" s="27"/>
      <c r="B32" s="33"/>
      <c r="C32" s="246"/>
      <c r="D32" s="247"/>
      <c r="E32" s="247"/>
      <c r="F32" s="34"/>
      <c r="G32" s="35"/>
      <c r="H32" s="36">
        <v>0</v>
      </c>
      <c r="I32" s="9">
        <f t="shared" si="3"/>
        <v>0</v>
      </c>
      <c r="J32" s="28"/>
      <c r="K32" s="40"/>
    </row>
    <row r="33" spans="1:12" s="3" customFormat="1" ht="15" customHeight="1" x14ac:dyDescent="0.2">
      <c r="A33" s="27"/>
      <c r="B33" s="33"/>
      <c r="C33" s="246"/>
      <c r="D33" s="247"/>
      <c r="E33" s="247"/>
      <c r="F33" s="34"/>
      <c r="G33" s="35"/>
      <c r="H33" s="36">
        <v>0</v>
      </c>
      <c r="I33" s="9">
        <f t="shared" si="3"/>
        <v>0</v>
      </c>
      <c r="J33" s="28"/>
    </row>
    <row r="34" spans="1:12" s="37" customFormat="1" ht="15" customHeight="1" x14ac:dyDescent="0.2">
      <c r="A34" s="27"/>
      <c r="B34" s="33"/>
      <c r="C34" s="246"/>
      <c r="D34" s="247"/>
      <c r="E34" s="247"/>
      <c r="F34" s="34"/>
      <c r="G34" s="35"/>
      <c r="H34" s="36">
        <v>0</v>
      </c>
      <c r="I34" s="38">
        <f t="shared" ref="I34" si="4">G34*H34</f>
        <v>0</v>
      </c>
      <c r="J34" s="28"/>
      <c r="K34" s="39"/>
    </row>
    <row r="35" spans="1:12" s="37" customFormat="1" ht="15" customHeight="1" x14ac:dyDescent="0.2">
      <c r="A35" s="27"/>
      <c r="B35" s="33"/>
      <c r="C35" s="246"/>
      <c r="D35" s="247"/>
      <c r="E35" s="247"/>
      <c r="F35" s="34"/>
      <c r="G35" s="35"/>
      <c r="H35" s="36">
        <v>0</v>
      </c>
      <c r="I35" s="38">
        <f t="shared" si="3"/>
        <v>0</v>
      </c>
      <c r="J35" s="28"/>
      <c r="K35" s="39"/>
    </row>
    <row r="36" spans="1:12" s="3" customFormat="1" ht="15" customHeight="1" x14ac:dyDescent="0.2">
      <c r="A36" s="27"/>
      <c r="B36" s="33"/>
      <c r="C36" s="246"/>
      <c r="D36" s="247"/>
      <c r="E36" s="247"/>
      <c r="F36" s="34"/>
      <c r="G36" s="35"/>
      <c r="H36" s="36">
        <v>0</v>
      </c>
      <c r="I36" s="9">
        <f t="shared" si="3"/>
        <v>0</v>
      </c>
      <c r="J36" s="28"/>
    </row>
    <row r="37" spans="1:12" s="3" customFormat="1" ht="15" customHeight="1" x14ac:dyDescent="0.2">
      <c r="A37" s="27"/>
      <c r="B37" s="33"/>
      <c r="C37" s="246"/>
      <c r="D37" s="247"/>
      <c r="E37" s="247"/>
      <c r="F37" s="34"/>
      <c r="G37" s="35"/>
      <c r="H37" s="36">
        <v>0</v>
      </c>
      <c r="I37" s="9">
        <f t="shared" si="3"/>
        <v>0</v>
      </c>
      <c r="J37" s="10"/>
    </row>
    <row r="38" spans="1:12" s="37" customFormat="1" ht="15" customHeight="1" x14ac:dyDescent="0.2">
      <c r="A38" s="27"/>
      <c r="B38" s="33"/>
      <c r="C38" s="246"/>
      <c r="D38" s="247"/>
      <c r="E38" s="247"/>
      <c r="F38" s="34"/>
      <c r="G38" s="35"/>
      <c r="H38" s="36">
        <v>0</v>
      </c>
      <c r="I38" s="38">
        <f t="shared" ref="I38" si="5">G38*H38</f>
        <v>0</v>
      </c>
      <c r="J38" s="28"/>
      <c r="K38" s="39"/>
    </row>
    <row r="39" spans="1:12" s="3" customFormat="1" ht="15" customHeight="1" x14ac:dyDescent="0.2">
      <c r="A39" s="27"/>
      <c r="B39" s="33"/>
      <c r="C39" s="246"/>
      <c r="D39" s="247"/>
      <c r="E39" s="247"/>
      <c r="F39" s="34"/>
      <c r="G39" s="35"/>
      <c r="H39" s="36">
        <v>0</v>
      </c>
      <c r="I39" s="9">
        <f t="shared" si="1"/>
        <v>0</v>
      </c>
      <c r="J39" s="28"/>
      <c r="K39" s="39"/>
    </row>
    <row r="40" spans="1:12" s="3" customFormat="1" ht="35.450000000000003" customHeight="1" x14ac:dyDescent="0.2">
      <c r="B40" s="248" t="s">
        <v>256</v>
      </c>
      <c r="C40" s="249"/>
      <c r="D40" s="249"/>
      <c r="E40" s="249"/>
      <c r="F40" s="249"/>
      <c r="G40" s="249"/>
      <c r="H40" s="250"/>
      <c r="I40" s="9"/>
      <c r="J40" s="28"/>
      <c r="K40" s="39"/>
    </row>
    <row r="41" spans="1:12" s="196" customFormat="1" ht="18" customHeight="1" x14ac:dyDescent="0.2">
      <c r="A41" s="233" t="s">
        <v>7</v>
      </c>
      <c r="B41" s="198" t="s">
        <v>8</v>
      </c>
      <c r="C41" s="193"/>
      <c r="D41" s="193"/>
      <c r="E41" s="193"/>
      <c r="F41" s="203"/>
      <c r="G41" s="193"/>
      <c r="H41" s="200"/>
      <c r="I41" s="201">
        <f>SUM(I7:I40)</f>
        <v>0</v>
      </c>
      <c r="J41" s="191"/>
      <c r="K41" s="39"/>
      <c r="L41" s="234"/>
    </row>
    <row r="42" spans="1:12" s="196" customFormat="1" ht="18" customHeight="1" x14ac:dyDescent="0.2">
      <c r="A42" s="233" t="s">
        <v>9</v>
      </c>
      <c r="B42" s="198" t="s">
        <v>257</v>
      </c>
      <c r="C42" s="193"/>
      <c r="D42" s="193"/>
      <c r="E42" s="193"/>
      <c r="F42" s="235">
        <v>25</v>
      </c>
      <c r="G42" s="236" t="s">
        <v>18</v>
      </c>
      <c r="H42" s="200"/>
      <c r="I42" s="201">
        <f>ROUND(F42/100*I41,0)</f>
        <v>0</v>
      </c>
      <c r="J42" s="191"/>
    </row>
    <row r="43" spans="1:12" s="13" customFormat="1" ht="5.0999999999999996" customHeight="1" x14ac:dyDescent="0.25">
      <c r="A43" s="15"/>
      <c r="B43" s="15"/>
      <c r="C43" s="15"/>
      <c r="D43" s="15"/>
      <c r="E43" s="15"/>
      <c r="F43" s="16"/>
      <c r="G43" s="17"/>
      <c r="H43" s="18"/>
      <c r="I43" s="29"/>
      <c r="J43" s="15"/>
    </row>
    <row r="44" spans="1:12" s="196" customFormat="1" ht="18" customHeight="1" x14ac:dyDescent="0.2">
      <c r="A44" s="197" t="s">
        <v>10</v>
      </c>
      <c r="B44" s="202" t="s">
        <v>28</v>
      </c>
      <c r="C44" s="193"/>
      <c r="D44" s="193"/>
      <c r="E44" s="193"/>
      <c r="F44" s="203"/>
      <c r="G44" s="193"/>
      <c r="H44" s="200"/>
      <c r="I44" s="201">
        <f>SUM(I41:I42)</f>
        <v>0</v>
      </c>
      <c r="J44" s="191"/>
    </row>
    <row r="45" spans="1:12" s="13" customFormat="1" ht="5.0999999999999996" customHeight="1" x14ac:dyDescent="0.25">
      <c r="A45" s="15"/>
      <c r="B45" s="15"/>
      <c r="C45" s="15"/>
      <c r="D45" s="15"/>
      <c r="E45" s="15"/>
      <c r="F45" s="16"/>
      <c r="G45" s="17"/>
      <c r="H45" s="18"/>
      <c r="I45" s="29"/>
      <c r="J45" s="15"/>
    </row>
    <row r="46" spans="1:12" s="13" customFormat="1" ht="20.45" customHeight="1" x14ac:dyDescent="0.3">
      <c r="A46" s="15"/>
      <c r="B46" s="169" t="s">
        <v>19</v>
      </c>
      <c r="C46" s="15"/>
      <c r="D46" s="15"/>
      <c r="E46" s="15"/>
      <c r="F46" s="144"/>
      <c r="G46" s="15"/>
      <c r="H46" s="18"/>
      <c r="I46" s="29"/>
      <c r="J46" s="15"/>
    </row>
    <row r="47" spans="1:12" s="37" customFormat="1" ht="18" customHeight="1" x14ac:dyDescent="0.2">
      <c r="A47" s="27"/>
      <c r="B47" s="258" t="s">
        <v>247</v>
      </c>
      <c r="C47" s="259"/>
      <c r="D47" s="259"/>
      <c r="E47" s="259"/>
      <c r="F47" s="259"/>
      <c r="G47" s="259"/>
      <c r="H47" s="259"/>
      <c r="I47" s="260"/>
      <c r="J47" s="28"/>
    </row>
    <row r="48" spans="1:12" s="196" customFormat="1" ht="18" customHeight="1" x14ac:dyDescent="0.2">
      <c r="A48" s="191"/>
      <c r="B48" s="192" t="s">
        <v>41</v>
      </c>
      <c r="C48" s="193"/>
      <c r="D48" s="193"/>
      <c r="E48" s="193"/>
      <c r="F48" s="194">
        <v>1</v>
      </c>
      <c r="G48" s="257" t="s">
        <v>20</v>
      </c>
      <c r="H48" s="257"/>
      <c r="I48" s="195">
        <f>ROUND(F48/100*$I$44,0)</f>
        <v>0</v>
      </c>
      <c r="J48" s="191"/>
    </row>
    <row r="49" spans="1:10" s="196" customFormat="1" ht="18" customHeight="1" x14ac:dyDescent="0.2">
      <c r="A49" s="191"/>
      <c r="B49" s="192" t="s">
        <v>40</v>
      </c>
      <c r="C49" s="193"/>
      <c r="D49" s="193"/>
      <c r="E49" s="193"/>
      <c r="F49" s="194">
        <v>4</v>
      </c>
      <c r="G49" s="257" t="s">
        <v>20</v>
      </c>
      <c r="H49" s="257"/>
      <c r="I49" s="195">
        <f>ROUND(F49/100*$I$44,0)</f>
        <v>0</v>
      </c>
      <c r="J49" s="191"/>
    </row>
    <row r="50" spans="1:10" s="196" customFormat="1" ht="18" customHeight="1" x14ac:dyDescent="0.2">
      <c r="A50" s="191"/>
      <c r="B50" s="192" t="s">
        <v>194</v>
      </c>
      <c r="C50" s="193"/>
      <c r="D50" s="193"/>
      <c r="E50" s="193"/>
      <c r="F50" s="194">
        <v>6.5</v>
      </c>
      <c r="G50" s="257" t="s">
        <v>20</v>
      </c>
      <c r="H50" s="257"/>
      <c r="I50" s="195">
        <f>ROUND(F50/100*$I$44,0)</f>
        <v>0</v>
      </c>
      <c r="J50" s="191"/>
    </row>
    <row r="51" spans="1:10" s="196" customFormat="1" ht="18" customHeight="1" x14ac:dyDescent="0.2">
      <c r="A51" s="191"/>
      <c r="B51" s="192" t="s">
        <v>193</v>
      </c>
      <c r="C51" s="193"/>
      <c r="D51" s="193"/>
      <c r="E51" s="193"/>
      <c r="F51" s="194">
        <v>1</v>
      </c>
      <c r="G51" s="257" t="s">
        <v>20</v>
      </c>
      <c r="H51" s="257"/>
      <c r="I51" s="195">
        <f>ROUND(F51/100*$I$44,0)</f>
        <v>0</v>
      </c>
      <c r="J51" s="191"/>
    </row>
    <row r="52" spans="1:10" s="196" customFormat="1" ht="18" customHeight="1" x14ac:dyDescent="0.2">
      <c r="A52" s="197" t="s">
        <v>11</v>
      </c>
      <c r="B52" s="198" t="s">
        <v>21</v>
      </c>
      <c r="C52" s="193"/>
      <c r="D52" s="193"/>
      <c r="E52" s="193"/>
      <c r="F52" s="199"/>
      <c r="G52" s="193"/>
      <c r="H52" s="200"/>
      <c r="I52" s="201">
        <f>SUM(I48:I51)</f>
        <v>0</v>
      </c>
      <c r="J52" s="191"/>
    </row>
    <row r="53" spans="1:10" s="13" customFormat="1" ht="5.0999999999999996" customHeight="1" x14ac:dyDescent="0.25">
      <c r="A53" s="15"/>
      <c r="B53" s="15"/>
      <c r="C53" s="15"/>
      <c r="D53" s="15"/>
      <c r="E53" s="15"/>
      <c r="F53" s="16"/>
      <c r="G53" s="17"/>
      <c r="H53" s="18"/>
      <c r="I53" s="29"/>
      <c r="J53" s="15"/>
    </row>
    <row r="54" spans="1:10" s="196" customFormat="1" ht="18" customHeight="1" x14ac:dyDescent="0.2">
      <c r="A54" s="197" t="s">
        <v>12</v>
      </c>
      <c r="B54" s="202" t="s">
        <v>26</v>
      </c>
      <c r="C54" s="193"/>
      <c r="D54" s="193"/>
      <c r="E54" s="193"/>
      <c r="F54" s="203"/>
      <c r="G54" s="193"/>
      <c r="H54" s="200"/>
      <c r="I54" s="201">
        <f>SUM(I44,I52)</f>
        <v>0</v>
      </c>
      <c r="J54" s="191"/>
    </row>
    <row r="55" spans="1:10" s="13" customFormat="1" ht="5.0999999999999996" customHeight="1" x14ac:dyDescent="0.25">
      <c r="A55" s="15"/>
      <c r="B55" s="15"/>
      <c r="C55" s="22"/>
      <c r="D55" s="15"/>
      <c r="E55" s="15"/>
      <c r="F55" s="23"/>
      <c r="G55" s="24"/>
      <c r="H55" s="25"/>
      <c r="I55" s="15"/>
      <c r="J55" s="15"/>
    </row>
    <row r="56" spans="1:10" s="13" customFormat="1" ht="20.45" customHeight="1" x14ac:dyDescent="0.3">
      <c r="A56" s="15"/>
      <c r="B56" s="169" t="s">
        <v>16</v>
      </c>
      <c r="C56" s="15"/>
      <c r="D56" s="15"/>
      <c r="E56" s="15"/>
      <c r="F56" s="144"/>
      <c r="G56" s="15"/>
      <c r="H56" s="18"/>
      <c r="I56" s="29"/>
      <c r="J56" s="15"/>
    </row>
    <row r="57" spans="1:10" s="37" customFormat="1" ht="18" customHeight="1" x14ac:dyDescent="0.2">
      <c r="A57" s="27"/>
      <c r="B57" s="170" t="s">
        <v>248</v>
      </c>
      <c r="C57" s="155"/>
      <c r="D57" s="156"/>
      <c r="E57" s="157"/>
      <c r="F57" s="158"/>
      <c r="G57" s="159"/>
      <c r="H57" s="160"/>
      <c r="I57" s="161"/>
      <c r="J57" s="28"/>
    </row>
    <row r="58" spans="1:10" s="196" customFormat="1" ht="18" customHeight="1" x14ac:dyDescent="0.2">
      <c r="A58" s="191"/>
      <c r="B58" s="192" t="s">
        <v>237</v>
      </c>
      <c r="C58" s="193"/>
      <c r="D58" s="193"/>
      <c r="E58" s="204"/>
      <c r="F58" s="205">
        <v>44562</v>
      </c>
      <c r="G58" s="206"/>
      <c r="H58" s="207"/>
      <c r="I58" s="208"/>
      <c r="J58" s="191"/>
    </row>
    <row r="59" spans="1:10" s="196" customFormat="1" ht="18" customHeight="1" x14ac:dyDescent="0.2">
      <c r="A59" s="191"/>
      <c r="B59" s="192" t="s">
        <v>238</v>
      </c>
      <c r="C59" s="193"/>
      <c r="D59" s="193"/>
      <c r="E59" s="204"/>
      <c r="F59" s="205">
        <v>45323</v>
      </c>
      <c r="G59" s="206"/>
      <c r="H59" s="207"/>
      <c r="I59" s="208"/>
      <c r="J59" s="191"/>
    </row>
    <row r="60" spans="1:10" s="13" customFormat="1" ht="15" hidden="1" x14ac:dyDescent="0.25">
      <c r="A60" s="15"/>
      <c r="B60" s="42" t="s">
        <v>14</v>
      </c>
      <c r="C60" s="14"/>
      <c r="D60" s="14"/>
      <c r="E60" s="43"/>
      <c r="F60" s="44">
        <f>ROUND((F59-F58)/365,1)</f>
        <v>2.1</v>
      </c>
      <c r="G60" s="41" t="s">
        <v>43</v>
      </c>
      <c r="H60" s="26"/>
      <c r="I60" s="20"/>
      <c r="J60" s="15"/>
    </row>
    <row r="61" spans="1:10" s="196" customFormat="1" ht="18" customHeight="1" x14ac:dyDescent="0.2">
      <c r="A61" s="191"/>
      <c r="B61" s="209" t="s">
        <v>42</v>
      </c>
      <c r="C61" s="210"/>
      <c r="D61" s="210"/>
      <c r="E61" s="211"/>
      <c r="F61" s="212">
        <v>3.5000000000000003E-2</v>
      </c>
      <c r="G61" s="213"/>
      <c r="H61" s="207"/>
      <c r="I61" s="208"/>
      <c r="J61" s="191"/>
    </row>
    <row r="62" spans="1:10" s="196" customFormat="1" ht="18" customHeight="1" x14ac:dyDescent="0.2">
      <c r="A62" s="197" t="s">
        <v>13</v>
      </c>
      <c r="B62" s="214" t="s">
        <v>24</v>
      </c>
      <c r="C62" s="210"/>
      <c r="D62" s="210"/>
      <c r="E62" s="210"/>
      <c r="F62" s="215">
        <f>IF(F60&lt;1, 0, F60*F61)</f>
        <v>7.350000000000001E-2</v>
      </c>
      <c r="G62" s="264" t="s">
        <v>23</v>
      </c>
      <c r="H62" s="265"/>
      <c r="I62" s="216">
        <f>ROUND(F60*F61*I54,0)</f>
        <v>0</v>
      </c>
      <c r="J62" s="191"/>
    </row>
    <row r="63" spans="1:10" s="13" customFormat="1" ht="5.0999999999999996" customHeight="1" x14ac:dyDescent="0.25">
      <c r="A63" s="15"/>
      <c r="B63" s="15"/>
      <c r="C63" s="15"/>
      <c r="D63" s="15"/>
      <c r="E63" s="15"/>
      <c r="F63" s="16"/>
      <c r="G63" s="17"/>
      <c r="H63" s="18"/>
      <c r="I63" s="29"/>
      <c r="J63" s="15"/>
    </row>
    <row r="64" spans="1:10" s="196" customFormat="1" ht="18" customHeight="1" x14ac:dyDescent="0.2">
      <c r="A64" s="197" t="s">
        <v>15</v>
      </c>
      <c r="B64" s="202" t="s">
        <v>27</v>
      </c>
      <c r="C64" s="193"/>
      <c r="D64" s="193"/>
      <c r="E64" s="193"/>
      <c r="F64" s="203"/>
      <c r="G64" s="193"/>
      <c r="H64" s="200"/>
      <c r="I64" s="201">
        <f>ROUND(SUM(I54,I62),-3)</f>
        <v>0</v>
      </c>
      <c r="J64" s="191"/>
    </row>
    <row r="65" spans="1:10" s="13" customFormat="1" ht="15" x14ac:dyDescent="0.25">
      <c r="A65" s="21"/>
      <c r="B65" s="19"/>
      <c r="C65" s="20"/>
      <c r="D65" s="20"/>
      <c r="E65" s="20"/>
      <c r="F65" s="16"/>
      <c r="G65" s="20"/>
      <c r="H65" s="30"/>
      <c r="I65" s="31"/>
      <c r="J65" s="15"/>
    </row>
    <row r="66" spans="1:10" s="196" customFormat="1" ht="18" customHeight="1" x14ac:dyDescent="0.2">
      <c r="A66" s="191"/>
      <c r="B66" s="217" t="s">
        <v>17</v>
      </c>
      <c r="C66" s="218"/>
      <c r="D66" s="218"/>
      <c r="E66" s="218"/>
      <c r="F66" s="219"/>
      <c r="G66" s="220"/>
      <c r="H66" s="221"/>
      <c r="I66" s="222"/>
      <c r="J66" s="191"/>
    </row>
    <row r="67" spans="1:10" s="196" customFormat="1" ht="18" customHeight="1" x14ac:dyDescent="0.2">
      <c r="A67" s="197"/>
      <c r="B67" s="202" t="s">
        <v>29</v>
      </c>
      <c r="C67" s="193"/>
      <c r="D67" s="193"/>
      <c r="E67" s="193"/>
      <c r="F67" s="203"/>
      <c r="G67" s="193"/>
      <c r="H67" s="200"/>
      <c r="I67" s="223">
        <f>I64</f>
        <v>0</v>
      </c>
      <c r="J67" s="191"/>
    </row>
    <row r="68" spans="1:10" s="3" customFormat="1" ht="18" customHeight="1" x14ac:dyDescent="0.2">
      <c r="A68" s="27"/>
      <c r="B68" s="267" t="s">
        <v>264</v>
      </c>
      <c r="C68" s="268"/>
      <c r="D68" s="269"/>
      <c r="E68" s="270"/>
      <c r="F68" s="224">
        <v>0.1</v>
      </c>
      <c r="G68" s="266"/>
      <c r="H68" s="266"/>
      <c r="I68" s="225">
        <f>ROUND(I64*F68,0)</f>
        <v>0</v>
      </c>
      <c r="J68" s="28"/>
    </row>
    <row r="69" spans="1:10" s="3" customFormat="1" ht="18" customHeight="1" x14ac:dyDescent="0.2">
      <c r="B69" s="263" t="s">
        <v>265</v>
      </c>
      <c r="C69" s="262"/>
      <c r="D69" s="262"/>
      <c r="E69" s="262"/>
      <c r="F69" s="226">
        <v>0.1</v>
      </c>
      <c r="G69" s="266"/>
      <c r="H69" s="266"/>
      <c r="I69" s="225">
        <f>ROUND(I64*F69,0)</f>
        <v>0</v>
      </c>
      <c r="J69" s="10"/>
    </row>
    <row r="70" spans="1:10" s="3" customFormat="1" ht="18" customHeight="1" x14ac:dyDescent="0.2">
      <c r="B70" s="261" t="s">
        <v>249</v>
      </c>
      <c r="C70" s="262"/>
      <c r="D70" s="262"/>
      <c r="E70" s="262"/>
      <c r="F70" s="227" t="s">
        <v>6</v>
      </c>
      <c r="G70" s="228"/>
      <c r="H70" s="238" t="s">
        <v>251</v>
      </c>
      <c r="I70" s="237">
        <v>0</v>
      </c>
      <c r="J70" s="10"/>
    </row>
    <row r="71" spans="1:10" s="3" customFormat="1" ht="18" customHeight="1" x14ac:dyDescent="0.2">
      <c r="B71" s="263" t="s">
        <v>266</v>
      </c>
      <c r="C71" s="262"/>
      <c r="D71" s="262"/>
      <c r="E71" s="262"/>
      <c r="F71" s="227" t="s">
        <v>6</v>
      </c>
      <c r="G71" s="226"/>
      <c r="H71" s="238" t="s">
        <v>250</v>
      </c>
      <c r="I71" s="237">
        <v>0</v>
      </c>
      <c r="J71" s="10"/>
    </row>
    <row r="72" spans="1:10" s="3" customFormat="1" ht="18" customHeight="1" x14ac:dyDescent="0.2">
      <c r="B72" s="229" t="s">
        <v>25</v>
      </c>
      <c r="C72" s="230"/>
      <c r="D72" s="230"/>
      <c r="E72" s="230"/>
      <c r="F72" s="231"/>
      <c r="G72" s="231"/>
      <c r="H72" s="231"/>
      <c r="I72" s="232">
        <f>SUM(I67:I71)</f>
        <v>0</v>
      </c>
      <c r="J72" s="12"/>
    </row>
    <row r="73" spans="1:10" s="3" customFormat="1" ht="5.0999999999999996" customHeight="1" x14ac:dyDescent="0.2">
      <c r="B73" s="10"/>
      <c r="C73" s="10"/>
      <c r="D73" s="10"/>
      <c r="E73" s="10"/>
      <c r="F73" s="8"/>
      <c r="G73" s="8"/>
      <c r="H73" s="8"/>
      <c r="I73" s="8"/>
      <c r="J73" s="11"/>
    </row>
    <row r="75" spans="1:10" ht="14.25" x14ac:dyDescent="0.2">
      <c r="B75" s="5"/>
    </row>
  </sheetData>
  <mergeCells count="49">
    <mergeCell ref="C35:E35"/>
    <mergeCell ref="C6:E6"/>
    <mergeCell ref="C7:E7"/>
    <mergeCell ref="C8:E8"/>
    <mergeCell ref="C9:E9"/>
    <mergeCell ref="C10:E10"/>
    <mergeCell ref="C24:E24"/>
    <mergeCell ref="C25:E25"/>
    <mergeCell ref="C26:E26"/>
    <mergeCell ref="C27:E27"/>
    <mergeCell ref="C20:E20"/>
    <mergeCell ref="C21:E21"/>
    <mergeCell ref="C22:E22"/>
    <mergeCell ref="B70:E70"/>
    <mergeCell ref="B71:E71"/>
    <mergeCell ref="G62:H62"/>
    <mergeCell ref="G68:H68"/>
    <mergeCell ref="B69:E69"/>
    <mergeCell ref="G69:H69"/>
    <mergeCell ref="B68:E68"/>
    <mergeCell ref="G50:H50"/>
    <mergeCell ref="G51:H51"/>
    <mergeCell ref="C39:E39"/>
    <mergeCell ref="G48:H48"/>
    <mergeCell ref="G49:H49"/>
    <mergeCell ref="B47:I47"/>
    <mergeCell ref="B40:H40"/>
    <mergeCell ref="C23:E23"/>
    <mergeCell ref="C31:E31"/>
    <mergeCell ref="C14:E14"/>
    <mergeCell ref="C18:E18"/>
    <mergeCell ref="C17:E17"/>
    <mergeCell ref="C15:E15"/>
    <mergeCell ref="C16:E16"/>
    <mergeCell ref="C28:E28"/>
    <mergeCell ref="C29:E29"/>
    <mergeCell ref="C30:E30"/>
    <mergeCell ref="C19:E19"/>
    <mergeCell ref="C38:E38"/>
    <mergeCell ref="C32:E32"/>
    <mergeCell ref="C36:E36"/>
    <mergeCell ref="C37:E37"/>
    <mergeCell ref="B11:E11"/>
    <mergeCell ref="F11:I11"/>
    <mergeCell ref="C34:E34"/>
    <mergeCell ref="B5:I5"/>
    <mergeCell ref="B13:I13"/>
    <mergeCell ref="B12:E12"/>
    <mergeCell ref="C33:E33"/>
  </mergeCells>
  <hyperlinks>
    <hyperlink ref="F11" r:id="rId1" xr:uid="{BC782EAE-102A-4909-B6EF-96BC5E26D85C}"/>
  </hyperlinks>
  <printOptions horizontalCentered="1"/>
  <pageMargins left="0.5" right="0.5" top="0.5" bottom="0.5" header="0.3" footer="0.3"/>
  <pageSetup scale="82" fitToHeight="0" orientation="portrait" r:id="rId2"/>
  <rowBreaks count="1" manualBreakCount="1">
    <brk id="44"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61349-A001-486B-8582-0226A62F7665}">
  <dimension ref="A1:F119"/>
  <sheetViews>
    <sheetView view="pageBreakPreview" zoomScale="150" zoomScaleNormal="100" zoomScaleSheetLayoutView="150" workbookViewId="0">
      <pane ySplit="4" topLeftCell="A5" activePane="bottomLeft" state="frozen"/>
      <selection pane="bottomLeft" activeCell="C117" sqref="C117:E117"/>
    </sheetView>
  </sheetViews>
  <sheetFormatPr defaultColWidth="8.83203125" defaultRowHeight="12.75" x14ac:dyDescent="0.2"/>
  <cols>
    <col min="1" max="1" width="3.33203125" style="45" customWidth="1"/>
    <col min="2" max="2" width="15.83203125" style="48" customWidth="1"/>
    <col min="3" max="3" width="74" style="45" customWidth="1"/>
    <col min="4" max="4" width="13" style="45" customWidth="1"/>
    <col min="5" max="5" width="13" style="64" customWidth="1"/>
    <col min="6" max="6" width="9.6640625" style="128" customWidth="1"/>
    <col min="7" max="242" width="8.83203125" style="45"/>
    <col min="243" max="243" width="3.33203125" style="45" customWidth="1"/>
    <col min="244" max="244" width="4.5" style="45" customWidth="1"/>
    <col min="245" max="245" width="49.33203125" style="45" customWidth="1"/>
    <col min="246" max="246" width="13" style="45" customWidth="1"/>
    <col min="247" max="247" width="15.6640625" style="45" customWidth="1"/>
    <col min="248" max="248" width="19" style="45" customWidth="1"/>
    <col min="249" max="249" width="18.33203125" style="45" customWidth="1"/>
    <col min="250" max="250" width="15.33203125" style="45" customWidth="1"/>
    <col min="251" max="498" width="8.83203125" style="45"/>
    <col min="499" max="499" width="3.33203125" style="45" customWidth="1"/>
    <col min="500" max="500" width="4.5" style="45" customWidth="1"/>
    <col min="501" max="501" width="49.33203125" style="45" customWidth="1"/>
    <col min="502" max="502" width="13" style="45" customWidth="1"/>
    <col min="503" max="503" width="15.6640625" style="45" customWidth="1"/>
    <col min="504" max="504" width="19" style="45" customWidth="1"/>
    <col min="505" max="505" width="18.33203125" style="45" customWidth="1"/>
    <col min="506" max="506" width="15.33203125" style="45" customWidth="1"/>
    <col min="507" max="754" width="8.83203125" style="45"/>
    <col min="755" max="755" width="3.33203125" style="45" customWidth="1"/>
    <col min="756" max="756" width="4.5" style="45" customWidth="1"/>
    <col min="757" max="757" width="49.33203125" style="45" customWidth="1"/>
    <col min="758" max="758" width="13" style="45" customWidth="1"/>
    <col min="759" max="759" width="15.6640625" style="45" customWidth="1"/>
    <col min="760" max="760" width="19" style="45" customWidth="1"/>
    <col min="761" max="761" width="18.33203125" style="45" customWidth="1"/>
    <col min="762" max="762" width="15.33203125" style="45" customWidth="1"/>
    <col min="763" max="1010" width="8.83203125" style="45"/>
    <col min="1011" max="1011" width="3.33203125" style="45" customWidth="1"/>
    <col min="1012" max="1012" width="4.5" style="45" customWidth="1"/>
    <col min="1013" max="1013" width="49.33203125" style="45" customWidth="1"/>
    <col min="1014" max="1014" width="13" style="45" customWidth="1"/>
    <col min="1015" max="1015" width="15.6640625" style="45" customWidth="1"/>
    <col min="1016" max="1016" width="19" style="45" customWidth="1"/>
    <col min="1017" max="1017" width="18.33203125" style="45" customWidth="1"/>
    <col min="1018" max="1018" width="15.33203125" style="45" customWidth="1"/>
    <col min="1019" max="1266" width="8.83203125" style="45"/>
    <col min="1267" max="1267" width="3.33203125" style="45" customWidth="1"/>
    <col min="1268" max="1268" width="4.5" style="45" customWidth="1"/>
    <col min="1269" max="1269" width="49.33203125" style="45" customWidth="1"/>
    <col min="1270" max="1270" width="13" style="45" customWidth="1"/>
    <col min="1271" max="1271" width="15.6640625" style="45" customWidth="1"/>
    <col min="1272" max="1272" width="19" style="45" customWidth="1"/>
    <col min="1273" max="1273" width="18.33203125" style="45" customWidth="1"/>
    <col min="1274" max="1274" width="15.33203125" style="45" customWidth="1"/>
    <col min="1275" max="1522" width="8.83203125" style="45"/>
    <col min="1523" max="1523" width="3.33203125" style="45" customWidth="1"/>
    <col min="1524" max="1524" width="4.5" style="45" customWidth="1"/>
    <col min="1525" max="1525" width="49.33203125" style="45" customWidth="1"/>
    <col min="1526" max="1526" width="13" style="45" customWidth="1"/>
    <col min="1527" max="1527" width="15.6640625" style="45" customWidth="1"/>
    <col min="1528" max="1528" width="19" style="45" customWidth="1"/>
    <col min="1529" max="1529" width="18.33203125" style="45" customWidth="1"/>
    <col min="1530" max="1530" width="15.33203125" style="45" customWidth="1"/>
    <col min="1531" max="1778" width="8.83203125" style="45"/>
    <col min="1779" max="1779" width="3.33203125" style="45" customWidth="1"/>
    <col min="1780" max="1780" width="4.5" style="45" customWidth="1"/>
    <col min="1781" max="1781" width="49.33203125" style="45" customWidth="1"/>
    <col min="1782" max="1782" width="13" style="45" customWidth="1"/>
    <col min="1783" max="1783" width="15.6640625" style="45" customWidth="1"/>
    <col min="1784" max="1784" width="19" style="45" customWidth="1"/>
    <col min="1785" max="1785" width="18.33203125" style="45" customWidth="1"/>
    <col min="1786" max="1786" width="15.33203125" style="45" customWidth="1"/>
    <col min="1787" max="2034" width="8.83203125" style="45"/>
    <col min="2035" max="2035" width="3.33203125" style="45" customWidth="1"/>
    <col min="2036" max="2036" width="4.5" style="45" customWidth="1"/>
    <col min="2037" max="2037" width="49.33203125" style="45" customWidth="1"/>
    <col min="2038" max="2038" width="13" style="45" customWidth="1"/>
    <col min="2039" max="2039" width="15.6640625" style="45" customWidth="1"/>
    <col min="2040" max="2040" width="19" style="45" customWidth="1"/>
    <col min="2041" max="2041" width="18.33203125" style="45" customWidth="1"/>
    <col min="2042" max="2042" width="15.33203125" style="45" customWidth="1"/>
    <col min="2043" max="2290" width="8.83203125" style="45"/>
    <col min="2291" max="2291" width="3.33203125" style="45" customWidth="1"/>
    <col min="2292" max="2292" width="4.5" style="45" customWidth="1"/>
    <col min="2293" max="2293" width="49.33203125" style="45" customWidth="1"/>
    <col min="2294" max="2294" width="13" style="45" customWidth="1"/>
    <col min="2295" max="2295" width="15.6640625" style="45" customWidth="1"/>
    <col min="2296" max="2296" width="19" style="45" customWidth="1"/>
    <col min="2297" max="2297" width="18.33203125" style="45" customWidth="1"/>
    <col min="2298" max="2298" width="15.33203125" style="45" customWidth="1"/>
    <col min="2299" max="2546" width="8.83203125" style="45"/>
    <col min="2547" max="2547" width="3.33203125" style="45" customWidth="1"/>
    <col min="2548" max="2548" width="4.5" style="45" customWidth="1"/>
    <col min="2549" max="2549" width="49.33203125" style="45" customWidth="1"/>
    <col min="2550" max="2550" width="13" style="45" customWidth="1"/>
    <col min="2551" max="2551" width="15.6640625" style="45" customWidth="1"/>
    <col min="2552" max="2552" width="19" style="45" customWidth="1"/>
    <col min="2553" max="2553" width="18.33203125" style="45" customWidth="1"/>
    <col min="2554" max="2554" width="15.33203125" style="45" customWidth="1"/>
    <col min="2555" max="2802" width="8.83203125" style="45"/>
    <col min="2803" max="2803" width="3.33203125" style="45" customWidth="1"/>
    <col min="2804" max="2804" width="4.5" style="45" customWidth="1"/>
    <col min="2805" max="2805" width="49.33203125" style="45" customWidth="1"/>
    <col min="2806" max="2806" width="13" style="45" customWidth="1"/>
    <col min="2807" max="2807" width="15.6640625" style="45" customWidth="1"/>
    <col min="2808" max="2808" width="19" style="45" customWidth="1"/>
    <col min="2809" max="2809" width="18.33203125" style="45" customWidth="1"/>
    <col min="2810" max="2810" width="15.33203125" style="45" customWidth="1"/>
    <col min="2811" max="3058" width="8.83203125" style="45"/>
    <col min="3059" max="3059" width="3.33203125" style="45" customWidth="1"/>
    <col min="3060" max="3060" width="4.5" style="45" customWidth="1"/>
    <col min="3061" max="3061" width="49.33203125" style="45" customWidth="1"/>
    <col min="3062" max="3062" width="13" style="45" customWidth="1"/>
    <col min="3063" max="3063" width="15.6640625" style="45" customWidth="1"/>
    <col min="3064" max="3064" width="19" style="45" customWidth="1"/>
    <col min="3065" max="3065" width="18.33203125" style="45" customWidth="1"/>
    <col min="3066" max="3066" width="15.33203125" style="45" customWidth="1"/>
    <col min="3067" max="3314" width="8.83203125" style="45"/>
    <col min="3315" max="3315" width="3.33203125" style="45" customWidth="1"/>
    <col min="3316" max="3316" width="4.5" style="45" customWidth="1"/>
    <col min="3317" max="3317" width="49.33203125" style="45" customWidth="1"/>
    <col min="3318" max="3318" width="13" style="45" customWidth="1"/>
    <col min="3319" max="3319" width="15.6640625" style="45" customWidth="1"/>
    <col min="3320" max="3320" width="19" style="45" customWidth="1"/>
    <col min="3321" max="3321" width="18.33203125" style="45" customWidth="1"/>
    <col min="3322" max="3322" width="15.33203125" style="45" customWidth="1"/>
    <col min="3323" max="3570" width="8.83203125" style="45"/>
    <col min="3571" max="3571" width="3.33203125" style="45" customWidth="1"/>
    <col min="3572" max="3572" width="4.5" style="45" customWidth="1"/>
    <col min="3573" max="3573" width="49.33203125" style="45" customWidth="1"/>
    <col min="3574" max="3574" width="13" style="45" customWidth="1"/>
    <col min="3575" max="3575" width="15.6640625" style="45" customWidth="1"/>
    <col min="3576" max="3576" width="19" style="45" customWidth="1"/>
    <col min="3577" max="3577" width="18.33203125" style="45" customWidth="1"/>
    <col min="3578" max="3578" width="15.33203125" style="45" customWidth="1"/>
    <col min="3579" max="3826" width="8.83203125" style="45"/>
    <col min="3827" max="3827" width="3.33203125" style="45" customWidth="1"/>
    <col min="3828" max="3828" width="4.5" style="45" customWidth="1"/>
    <col min="3829" max="3829" width="49.33203125" style="45" customWidth="1"/>
    <col min="3830" max="3830" width="13" style="45" customWidth="1"/>
    <col min="3831" max="3831" width="15.6640625" style="45" customWidth="1"/>
    <col min="3832" max="3832" width="19" style="45" customWidth="1"/>
    <col min="3833" max="3833" width="18.33203125" style="45" customWidth="1"/>
    <col min="3834" max="3834" width="15.33203125" style="45" customWidth="1"/>
    <col min="3835" max="4082" width="8.83203125" style="45"/>
    <col min="4083" max="4083" width="3.33203125" style="45" customWidth="1"/>
    <col min="4084" max="4084" width="4.5" style="45" customWidth="1"/>
    <col min="4085" max="4085" width="49.33203125" style="45" customWidth="1"/>
    <col min="4086" max="4086" width="13" style="45" customWidth="1"/>
    <col min="4087" max="4087" width="15.6640625" style="45" customWidth="1"/>
    <col min="4088" max="4088" width="19" style="45" customWidth="1"/>
    <col min="4089" max="4089" width="18.33203125" style="45" customWidth="1"/>
    <col min="4090" max="4090" width="15.33203125" style="45" customWidth="1"/>
    <col min="4091" max="4338" width="8.83203125" style="45"/>
    <col min="4339" max="4339" width="3.33203125" style="45" customWidth="1"/>
    <col min="4340" max="4340" width="4.5" style="45" customWidth="1"/>
    <col min="4341" max="4341" width="49.33203125" style="45" customWidth="1"/>
    <col min="4342" max="4342" width="13" style="45" customWidth="1"/>
    <col min="4343" max="4343" width="15.6640625" style="45" customWidth="1"/>
    <col min="4344" max="4344" width="19" style="45" customWidth="1"/>
    <col min="4345" max="4345" width="18.33203125" style="45" customWidth="1"/>
    <col min="4346" max="4346" width="15.33203125" style="45" customWidth="1"/>
    <col min="4347" max="4594" width="8.83203125" style="45"/>
    <col min="4595" max="4595" width="3.33203125" style="45" customWidth="1"/>
    <col min="4596" max="4596" width="4.5" style="45" customWidth="1"/>
    <col min="4597" max="4597" width="49.33203125" style="45" customWidth="1"/>
    <col min="4598" max="4598" width="13" style="45" customWidth="1"/>
    <col min="4599" max="4599" width="15.6640625" style="45" customWidth="1"/>
    <col min="4600" max="4600" width="19" style="45" customWidth="1"/>
    <col min="4601" max="4601" width="18.33203125" style="45" customWidth="1"/>
    <col min="4602" max="4602" width="15.33203125" style="45" customWidth="1"/>
    <col min="4603" max="4850" width="8.83203125" style="45"/>
    <col min="4851" max="4851" width="3.33203125" style="45" customWidth="1"/>
    <col min="4852" max="4852" width="4.5" style="45" customWidth="1"/>
    <col min="4853" max="4853" width="49.33203125" style="45" customWidth="1"/>
    <col min="4854" max="4854" width="13" style="45" customWidth="1"/>
    <col min="4855" max="4855" width="15.6640625" style="45" customWidth="1"/>
    <col min="4856" max="4856" width="19" style="45" customWidth="1"/>
    <col min="4857" max="4857" width="18.33203125" style="45" customWidth="1"/>
    <col min="4858" max="4858" width="15.33203125" style="45" customWidth="1"/>
    <col min="4859" max="5106" width="8.83203125" style="45"/>
    <col min="5107" max="5107" width="3.33203125" style="45" customWidth="1"/>
    <col min="5108" max="5108" width="4.5" style="45" customWidth="1"/>
    <col min="5109" max="5109" width="49.33203125" style="45" customWidth="1"/>
    <col min="5110" max="5110" width="13" style="45" customWidth="1"/>
    <col min="5111" max="5111" width="15.6640625" style="45" customWidth="1"/>
    <col min="5112" max="5112" width="19" style="45" customWidth="1"/>
    <col min="5113" max="5113" width="18.33203125" style="45" customWidth="1"/>
    <col min="5114" max="5114" width="15.33203125" style="45" customWidth="1"/>
    <col min="5115" max="5362" width="8.83203125" style="45"/>
    <col min="5363" max="5363" width="3.33203125" style="45" customWidth="1"/>
    <col min="5364" max="5364" width="4.5" style="45" customWidth="1"/>
    <col min="5365" max="5365" width="49.33203125" style="45" customWidth="1"/>
    <col min="5366" max="5366" width="13" style="45" customWidth="1"/>
    <col min="5367" max="5367" width="15.6640625" style="45" customWidth="1"/>
    <col min="5368" max="5368" width="19" style="45" customWidth="1"/>
    <col min="5369" max="5369" width="18.33203125" style="45" customWidth="1"/>
    <col min="5370" max="5370" width="15.33203125" style="45" customWidth="1"/>
    <col min="5371" max="5618" width="8.83203125" style="45"/>
    <col min="5619" max="5619" width="3.33203125" style="45" customWidth="1"/>
    <col min="5620" max="5620" width="4.5" style="45" customWidth="1"/>
    <col min="5621" max="5621" width="49.33203125" style="45" customWidth="1"/>
    <col min="5622" max="5622" width="13" style="45" customWidth="1"/>
    <col min="5623" max="5623" width="15.6640625" style="45" customWidth="1"/>
    <col min="5624" max="5624" width="19" style="45" customWidth="1"/>
    <col min="5625" max="5625" width="18.33203125" style="45" customWidth="1"/>
    <col min="5626" max="5626" width="15.33203125" style="45" customWidth="1"/>
    <col min="5627" max="5874" width="8.83203125" style="45"/>
    <col min="5875" max="5875" width="3.33203125" style="45" customWidth="1"/>
    <col min="5876" max="5876" width="4.5" style="45" customWidth="1"/>
    <col min="5877" max="5877" width="49.33203125" style="45" customWidth="1"/>
    <col min="5878" max="5878" width="13" style="45" customWidth="1"/>
    <col min="5879" max="5879" width="15.6640625" style="45" customWidth="1"/>
    <col min="5880" max="5880" width="19" style="45" customWidth="1"/>
    <col min="5881" max="5881" width="18.33203125" style="45" customWidth="1"/>
    <col min="5882" max="5882" width="15.33203125" style="45" customWidth="1"/>
    <col min="5883" max="6130" width="8.83203125" style="45"/>
    <col min="6131" max="6131" width="3.33203125" style="45" customWidth="1"/>
    <col min="6132" max="6132" width="4.5" style="45" customWidth="1"/>
    <col min="6133" max="6133" width="49.33203125" style="45" customWidth="1"/>
    <col min="6134" max="6134" width="13" style="45" customWidth="1"/>
    <col min="6135" max="6135" width="15.6640625" style="45" customWidth="1"/>
    <col min="6136" max="6136" width="19" style="45" customWidth="1"/>
    <col min="6137" max="6137" width="18.33203125" style="45" customWidth="1"/>
    <col min="6138" max="6138" width="15.33203125" style="45" customWidth="1"/>
    <col min="6139" max="6386" width="8.83203125" style="45"/>
    <col min="6387" max="6387" width="3.33203125" style="45" customWidth="1"/>
    <col min="6388" max="6388" width="4.5" style="45" customWidth="1"/>
    <col min="6389" max="6389" width="49.33203125" style="45" customWidth="1"/>
    <col min="6390" max="6390" width="13" style="45" customWidth="1"/>
    <col min="6391" max="6391" width="15.6640625" style="45" customWidth="1"/>
    <col min="6392" max="6392" width="19" style="45" customWidth="1"/>
    <col min="6393" max="6393" width="18.33203125" style="45" customWidth="1"/>
    <col min="6394" max="6394" width="15.33203125" style="45" customWidth="1"/>
    <col min="6395" max="6642" width="8.83203125" style="45"/>
    <col min="6643" max="6643" width="3.33203125" style="45" customWidth="1"/>
    <col min="6644" max="6644" width="4.5" style="45" customWidth="1"/>
    <col min="6645" max="6645" width="49.33203125" style="45" customWidth="1"/>
    <col min="6646" max="6646" width="13" style="45" customWidth="1"/>
    <col min="6647" max="6647" width="15.6640625" style="45" customWidth="1"/>
    <col min="6648" max="6648" width="19" style="45" customWidth="1"/>
    <col min="6649" max="6649" width="18.33203125" style="45" customWidth="1"/>
    <col min="6650" max="6650" width="15.33203125" style="45" customWidth="1"/>
    <col min="6651" max="6898" width="8.83203125" style="45"/>
    <col min="6899" max="6899" width="3.33203125" style="45" customWidth="1"/>
    <col min="6900" max="6900" width="4.5" style="45" customWidth="1"/>
    <col min="6901" max="6901" width="49.33203125" style="45" customWidth="1"/>
    <col min="6902" max="6902" width="13" style="45" customWidth="1"/>
    <col min="6903" max="6903" width="15.6640625" style="45" customWidth="1"/>
    <col min="6904" max="6904" width="19" style="45" customWidth="1"/>
    <col min="6905" max="6905" width="18.33203125" style="45" customWidth="1"/>
    <col min="6906" max="6906" width="15.33203125" style="45" customWidth="1"/>
    <col min="6907" max="7154" width="8.83203125" style="45"/>
    <col min="7155" max="7155" width="3.33203125" style="45" customWidth="1"/>
    <col min="7156" max="7156" width="4.5" style="45" customWidth="1"/>
    <col min="7157" max="7157" width="49.33203125" style="45" customWidth="1"/>
    <col min="7158" max="7158" width="13" style="45" customWidth="1"/>
    <col min="7159" max="7159" width="15.6640625" style="45" customWidth="1"/>
    <col min="7160" max="7160" width="19" style="45" customWidth="1"/>
    <col min="7161" max="7161" width="18.33203125" style="45" customWidth="1"/>
    <col min="7162" max="7162" width="15.33203125" style="45" customWidth="1"/>
    <col min="7163" max="7410" width="8.83203125" style="45"/>
    <col min="7411" max="7411" width="3.33203125" style="45" customWidth="1"/>
    <col min="7412" max="7412" width="4.5" style="45" customWidth="1"/>
    <col min="7413" max="7413" width="49.33203125" style="45" customWidth="1"/>
    <col min="7414" max="7414" width="13" style="45" customWidth="1"/>
    <col min="7415" max="7415" width="15.6640625" style="45" customWidth="1"/>
    <col min="7416" max="7416" width="19" style="45" customWidth="1"/>
    <col min="7417" max="7417" width="18.33203125" style="45" customWidth="1"/>
    <col min="7418" max="7418" width="15.33203125" style="45" customWidth="1"/>
    <col min="7419" max="7666" width="8.83203125" style="45"/>
    <col min="7667" max="7667" width="3.33203125" style="45" customWidth="1"/>
    <col min="7668" max="7668" width="4.5" style="45" customWidth="1"/>
    <col min="7669" max="7669" width="49.33203125" style="45" customWidth="1"/>
    <col min="7670" max="7670" width="13" style="45" customWidth="1"/>
    <col min="7671" max="7671" width="15.6640625" style="45" customWidth="1"/>
    <col min="7672" max="7672" width="19" style="45" customWidth="1"/>
    <col min="7673" max="7673" width="18.33203125" style="45" customWidth="1"/>
    <col min="7674" max="7674" width="15.33203125" style="45" customWidth="1"/>
    <col min="7675" max="7922" width="8.83203125" style="45"/>
    <col min="7923" max="7923" width="3.33203125" style="45" customWidth="1"/>
    <col min="7924" max="7924" width="4.5" style="45" customWidth="1"/>
    <col min="7925" max="7925" width="49.33203125" style="45" customWidth="1"/>
    <col min="7926" max="7926" width="13" style="45" customWidth="1"/>
    <col min="7927" max="7927" width="15.6640625" style="45" customWidth="1"/>
    <col min="7928" max="7928" width="19" style="45" customWidth="1"/>
    <col min="7929" max="7929" width="18.33203125" style="45" customWidth="1"/>
    <col min="7930" max="7930" width="15.33203125" style="45" customWidth="1"/>
    <col min="7931" max="8178" width="8.83203125" style="45"/>
    <col min="8179" max="8179" width="3.33203125" style="45" customWidth="1"/>
    <col min="8180" max="8180" width="4.5" style="45" customWidth="1"/>
    <col min="8181" max="8181" width="49.33203125" style="45" customWidth="1"/>
    <col min="8182" max="8182" width="13" style="45" customWidth="1"/>
    <col min="8183" max="8183" width="15.6640625" style="45" customWidth="1"/>
    <col min="8184" max="8184" width="19" style="45" customWidth="1"/>
    <col min="8185" max="8185" width="18.33203125" style="45" customWidth="1"/>
    <col min="8186" max="8186" width="15.33203125" style="45" customWidth="1"/>
    <col min="8187" max="8434" width="8.83203125" style="45"/>
    <col min="8435" max="8435" width="3.33203125" style="45" customWidth="1"/>
    <col min="8436" max="8436" width="4.5" style="45" customWidth="1"/>
    <col min="8437" max="8437" width="49.33203125" style="45" customWidth="1"/>
    <col min="8438" max="8438" width="13" style="45" customWidth="1"/>
    <col min="8439" max="8439" width="15.6640625" style="45" customWidth="1"/>
    <col min="8440" max="8440" width="19" style="45" customWidth="1"/>
    <col min="8441" max="8441" width="18.33203125" style="45" customWidth="1"/>
    <col min="8442" max="8442" width="15.33203125" style="45" customWidth="1"/>
    <col min="8443" max="8690" width="8.83203125" style="45"/>
    <col min="8691" max="8691" width="3.33203125" style="45" customWidth="1"/>
    <col min="8692" max="8692" width="4.5" style="45" customWidth="1"/>
    <col min="8693" max="8693" width="49.33203125" style="45" customWidth="1"/>
    <col min="8694" max="8694" width="13" style="45" customWidth="1"/>
    <col min="8695" max="8695" width="15.6640625" style="45" customWidth="1"/>
    <col min="8696" max="8696" width="19" style="45" customWidth="1"/>
    <col min="8697" max="8697" width="18.33203125" style="45" customWidth="1"/>
    <col min="8698" max="8698" width="15.33203125" style="45" customWidth="1"/>
    <col min="8699" max="8946" width="8.83203125" style="45"/>
    <col min="8947" max="8947" width="3.33203125" style="45" customWidth="1"/>
    <col min="8948" max="8948" width="4.5" style="45" customWidth="1"/>
    <col min="8949" max="8949" width="49.33203125" style="45" customWidth="1"/>
    <col min="8950" max="8950" width="13" style="45" customWidth="1"/>
    <col min="8951" max="8951" width="15.6640625" style="45" customWidth="1"/>
    <col min="8952" max="8952" width="19" style="45" customWidth="1"/>
    <col min="8953" max="8953" width="18.33203125" style="45" customWidth="1"/>
    <col min="8954" max="8954" width="15.33203125" style="45" customWidth="1"/>
    <col min="8955" max="9202" width="8.83203125" style="45"/>
    <col min="9203" max="9203" width="3.33203125" style="45" customWidth="1"/>
    <col min="9204" max="9204" width="4.5" style="45" customWidth="1"/>
    <col min="9205" max="9205" width="49.33203125" style="45" customWidth="1"/>
    <col min="9206" max="9206" width="13" style="45" customWidth="1"/>
    <col min="9207" max="9207" width="15.6640625" style="45" customWidth="1"/>
    <col min="9208" max="9208" width="19" style="45" customWidth="1"/>
    <col min="9209" max="9209" width="18.33203125" style="45" customWidth="1"/>
    <col min="9210" max="9210" width="15.33203125" style="45" customWidth="1"/>
    <col min="9211" max="9458" width="8.83203125" style="45"/>
    <col min="9459" max="9459" width="3.33203125" style="45" customWidth="1"/>
    <col min="9460" max="9460" width="4.5" style="45" customWidth="1"/>
    <col min="9461" max="9461" width="49.33203125" style="45" customWidth="1"/>
    <col min="9462" max="9462" width="13" style="45" customWidth="1"/>
    <col min="9463" max="9463" width="15.6640625" style="45" customWidth="1"/>
    <col min="9464" max="9464" width="19" style="45" customWidth="1"/>
    <col min="9465" max="9465" width="18.33203125" style="45" customWidth="1"/>
    <col min="9466" max="9466" width="15.33203125" style="45" customWidth="1"/>
    <col min="9467" max="9714" width="8.83203125" style="45"/>
    <col min="9715" max="9715" width="3.33203125" style="45" customWidth="1"/>
    <col min="9716" max="9716" width="4.5" style="45" customWidth="1"/>
    <col min="9717" max="9717" width="49.33203125" style="45" customWidth="1"/>
    <col min="9718" max="9718" width="13" style="45" customWidth="1"/>
    <col min="9719" max="9719" width="15.6640625" style="45" customWidth="1"/>
    <col min="9720" max="9720" width="19" style="45" customWidth="1"/>
    <col min="9721" max="9721" width="18.33203125" style="45" customWidth="1"/>
    <col min="9722" max="9722" width="15.33203125" style="45" customWidth="1"/>
    <col min="9723" max="9970" width="8.83203125" style="45"/>
    <col min="9971" max="9971" width="3.33203125" style="45" customWidth="1"/>
    <col min="9972" max="9972" width="4.5" style="45" customWidth="1"/>
    <col min="9973" max="9973" width="49.33203125" style="45" customWidth="1"/>
    <col min="9974" max="9974" width="13" style="45" customWidth="1"/>
    <col min="9975" max="9975" width="15.6640625" style="45" customWidth="1"/>
    <col min="9976" max="9976" width="19" style="45" customWidth="1"/>
    <col min="9977" max="9977" width="18.33203125" style="45" customWidth="1"/>
    <col min="9978" max="9978" width="15.33203125" style="45" customWidth="1"/>
    <col min="9979" max="10226" width="8.83203125" style="45"/>
    <col min="10227" max="10227" width="3.33203125" style="45" customWidth="1"/>
    <col min="10228" max="10228" width="4.5" style="45" customWidth="1"/>
    <col min="10229" max="10229" width="49.33203125" style="45" customWidth="1"/>
    <col min="10230" max="10230" width="13" style="45" customWidth="1"/>
    <col min="10231" max="10231" width="15.6640625" style="45" customWidth="1"/>
    <col min="10232" max="10232" width="19" style="45" customWidth="1"/>
    <col min="10233" max="10233" width="18.33203125" style="45" customWidth="1"/>
    <col min="10234" max="10234" width="15.33203125" style="45" customWidth="1"/>
    <col min="10235" max="10482" width="8.83203125" style="45"/>
    <col min="10483" max="10483" width="3.33203125" style="45" customWidth="1"/>
    <col min="10484" max="10484" width="4.5" style="45" customWidth="1"/>
    <col min="10485" max="10485" width="49.33203125" style="45" customWidth="1"/>
    <col min="10486" max="10486" width="13" style="45" customWidth="1"/>
    <col min="10487" max="10487" width="15.6640625" style="45" customWidth="1"/>
    <col min="10488" max="10488" width="19" style="45" customWidth="1"/>
    <col min="10489" max="10489" width="18.33203125" style="45" customWidth="1"/>
    <col min="10490" max="10490" width="15.33203125" style="45" customWidth="1"/>
    <col min="10491" max="10738" width="8.83203125" style="45"/>
    <col min="10739" max="10739" width="3.33203125" style="45" customWidth="1"/>
    <col min="10740" max="10740" width="4.5" style="45" customWidth="1"/>
    <col min="10741" max="10741" width="49.33203125" style="45" customWidth="1"/>
    <col min="10742" max="10742" width="13" style="45" customWidth="1"/>
    <col min="10743" max="10743" width="15.6640625" style="45" customWidth="1"/>
    <col min="10744" max="10744" width="19" style="45" customWidth="1"/>
    <col min="10745" max="10745" width="18.33203125" style="45" customWidth="1"/>
    <col min="10746" max="10746" width="15.33203125" style="45" customWidth="1"/>
    <col min="10747" max="10994" width="8.83203125" style="45"/>
    <col min="10995" max="10995" width="3.33203125" style="45" customWidth="1"/>
    <col min="10996" max="10996" width="4.5" style="45" customWidth="1"/>
    <col min="10997" max="10997" width="49.33203125" style="45" customWidth="1"/>
    <col min="10998" max="10998" width="13" style="45" customWidth="1"/>
    <col min="10999" max="10999" width="15.6640625" style="45" customWidth="1"/>
    <col min="11000" max="11000" width="19" style="45" customWidth="1"/>
    <col min="11001" max="11001" width="18.33203125" style="45" customWidth="1"/>
    <col min="11002" max="11002" width="15.33203125" style="45" customWidth="1"/>
    <col min="11003" max="11250" width="8.83203125" style="45"/>
    <col min="11251" max="11251" width="3.33203125" style="45" customWidth="1"/>
    <col min="11252" max="11252" width="4.5" style="45" customWidth="1"/>
    <col min="11253" max="11253" width="49.33203125" style="45" customWidth="1"/>
    <col min="11254" max="11254" width="13" style="45" customWidth="1"/>
    <col min="11255" max="11255" width="15.6640625" style="45" customWidth="1"/>
    <col min="11256" max="11256" width="19" style="45" customWidth="1"/>
    <col min="11257" max="11257" width="18.33203125" style="45" customWidth="1"/>
    <col min="11258" max="11258" width="15.33203125" style="45" customWidth="1"/>
    <col min="11259" max="11506" width="8.83203125" style="45"/>
    <col min="11507" max="11507" width="3.33203125" style="45" customWidth="1"/>
    <col min="11508" max="11508" width="4.5" style="45" customWidth="1"/>
    <col min="11509" max="11509" width="49.33203125" style="45" customWidth="1"/>
    <col min="11510" max="11510" width="13" style="45" customWidth="1"/>
    <col min="11511" max="11511" width="15.6640625" style="45" customWidth="1"/>
    <col min="11512" max="11512" width="19" style="45" customWidth="1"/>
    <col min="11513" max="11513" width="18.33203125" style="45" customWidth="1"/>
    <col min="11514" max="11514" width="15.33203125" style="45" customWidth="1"/>
    <col min="11515" max="11762" width="8.83203125" style="45"/>
    <col min="11763" max="11763" width="3.33203125" style="45" customWidth="1"/>
    <col min="11764" max="11764" width="4.5" style="45" customWidth="1"/>
    <col min="11765" max="11765" width="49.33203125" style="45" customWidth="1"/>
    <col min="11766" max="11766" width="13" style="45" customWidth="1"/>
    <col min="11767" max="11767" width="15.6640625" style="45" customWidth="1"/>
    <col min="11768" max="11768" width="19" style="45" customWidth="1"/>
    <col min="11769" max="11769" width="18.33203125" style="45" customWidth="1"/>
    <col min="11770" max="11770" width="15.33203125" style="45" customWidth="1"/>
    <col min="11771" max="12018" width="8.83203125" style="45"/>
    <col min="12019" max="12019" width="3.33203125" style="45" customWidth="1"/>
    <col min="12020" max="12020" width="4.5" style="45" customWidth="1"/>
    <col min="12021" max="12021" width="49.33203125" style="45" customWidth="1"/>
    <col min="12022" max="12022" width="13" style="45" customWidth="1"/>
    <col min="12023" max="12023" width="15.6640625" style="45" customWidth="1"/>
    <col min="12024" max="12024" width="19" style="45" customWidth="1"/>
    <col min="12025" max="12025" width="18.33203125" style="45" customWidth="1"/>
    <col min="12026" max="12026" width="15.33203125" style="45" customWidth="1"/>
    <col min="12027" max="12274" width="8.83203125" style="45"/>
    <col min="12275" max="12275" width="3.33203125" style="45" customWidth="1"/>
    <col min="12276" max="12276" width="4.5" style="45" customWidth="1"/>
    <col min="12277" max="12277" width="49.33203125" style="45" customWidth="1"/>
    <col min="12278" max="12278" width="13" style="45" customWidth="1"/>
    <col min="12279" max="12279" width="15.6640625" style="45" customWidth="1"/>
    <col min="12280" max="12280" width="19" style="45" customWidth="1"/>
    <col min="12281" max="12281" width="18.33203125" style="45" customWidth="1"/>
    <col min="12282" max="12282" width="15.33203125" style="45" customWidth="1"/>
    <col min="12283" max="12530" width="8.83203125" style="45"/>
    <col min="12531" max="12531" width="3.33203125" style="45" customWidth="1"/>
    <col min="12532" max="12532" width="4.5" style="45" customWidth="1"/>
    <col min="12533" max="12533" width="49.33203125" style="45" customWidth="1"/>
    <col min="12534" max="12534" width="13" style="45" customWidth="1"/>
    <col min="12535" max="12535" width="15.6640625" style="45" customWidth="1"/>
    <col min="12536" max="12536" width="19" style="45" customWidth="1"/>
    <col min="12537" max="12537" width="18.33203125" style="45" customWidth="1"/>
    <col min="12538" max="12538" width="15.33203125" style="45" customWidth="1"/>
    <col min="12539" max="12786" width="8.83203125" style="45"/>
    <col min="12787" max="12787" width="3.33203125" style="45" customWidth="1"/>
    <col min="12788" max="12788" width="4.5" style="45" customWidth="1"/>
    <col min="12789" max="12789" width="49.33203125" style="45" customWidth="1"/>
    <col min="12790" max="12790" width="13" style="45" customWidth="1"/>
    <col min="12791" max="12791" width="15.6640625" style="45" customWidth="1"/>
    <col min="12792" max="12792" width="19" style="45" customWidth="1"/>
    <col min="12793" max="12793" width="18.33203125" style="45" customWidth="1"/>
    <col min="12794" max="12794" width="15.33203125" style="45" customWidth="1"/>
    <col min="12795" max="13042" width="8.83203125" style="45"/>
    <col min="13043" max="13043" width="3.33203125" style="45" customWidth="1"/>
    <col min="13044" max="13044" width="4.5" style="45" customWidth="1"/>
    <col min="13045" max="13045" width="49.33203125" style="45" customWidth="1"/>
    <col min="13046" max="13046" width="13" style="45" customWidth="1"/>
    <col min="13047" max="13047" width="15.6640625" style="45" customWidth="1"/>
    <col min="13048" max="13048" width="19" style="45" customWidth="1"/>
    <col min="13049" max="13049" width="18.33203125" style="45" customWidth="1"/>
    <col min="13050" max="13050" width="15.33203125" style="45" customWidth="1"/>
    <col min="13051" max="13298" width="8.83203125" style="45"/>
    <col min="13299" max="13299" width="3.33203125" style="45" customWidth="1"/>
    <col min="13300" max="13300" width="4.5" style="45" customWidth="1"/>
    <col min="13301" max="13301" width="49.33203125" style="45" customWidth="1"/>
    <col min="13302" max="13302" width="13" style="45" customWidth="1"/>
    <col min="13303" max="13303" width="15.6640625" style="45" customWidth="1"/>
    <col min="13304" max="13304" width="19" style="45" customWidth="1"/>
    <col min="13305" max="13305" width="18.33203125" style="45" customWidth="1"/>
    <col min="13306" max="13306" width="15.33203125" style="45" customWidth="1"/>
    <col min="13307" max="13554" width="8.83203125" style="45"/>
    <col min="13555" max="13555" width="3.33203125" style="45" customWidth="1"/>
    <col min="13556" max="13556" width="4.5" style="45" customWidth="1"/>
    <col min="13557" max="13557" width="49.33203125" style="45" customWidth="1"/>
    <col min="13558" max="13558" width="13" style="45" customWidth="1"/>
    <col min="13559" max="13559" width="15.6640625" style="45" customWidth="1"/>
    <col min="13560" max="13560" width="19" style="45" customWidth="1"/>
    <col min="13561" max="13561" width="18.33203125" style="45" customWidth="1"/>
    <col min="13562" max="13562" width="15.33203125" style="45" customWidth="1"/>
    <col min="13563" max="13810" width="8.83203125" style="45"/>
    <col min="13811" max="13811" width="3.33203125" style="45" customWidth="1"/>
    <col min="13812" max="13812" width="4.5" style="45" customWidth="1"/>
    <col min="13813" max="13813" width="49.33203125" style="45" customWidth="1"/>
    <col min="13814" max="13814" width="13" style="45" customWidth="1"/>
    <col min="13815" max="13815" width="15.6640625" style="45" customWidth="1"/>
    <col min="13816" max="13816" width="19" style="45" customWidth="1"/>
    <col min="13817" max="13817" width="18.33203125" style="45" customWidth="1"/>
    <col min="13818" max="13818" width="15.33203125" style="45" customWidth="1"/>
    <col min="13819" max="14066" width="8.83203125" style="45"/>
    <col min="14067" max="14067" width="3.33203125" style="45" customWidth="1"/>
    <col min="14068" max="14068" width="4.5" style="45" customWidth="1"/>
    <col min="14069" max="14069" width="49.33203125" style="45" customWidth="1"/>
    <col min="14070" max="14070" width="13" style="45" customWidth="1"/>
    <col min="14071" max="14071" width="15.6640625" style="45" customWidth="1"/>
    <col min="14072" max="14072" width="19" style="45" customWidth="1"/>
    <col min="14073" max="14073" width="18.33203125" style="45" customWidth="1"/>
    <col min="14074" max="14074" width="15.33203125" style="45" customWidth="1"/>
    <col min="14075" max="14322" width="8.83203125" style="45"/>
    <col min="14323" max="14323" width="3.33203125" style="45" customWidth="1"/>
    <col min="14324" max="14324" width="4.5" style="45" customWidth="1"/>
    <col min="14325" max="14325" width="49.33203125" style="45" customWidth="1"/>
    <col min="14326" max="14326" width="13" style="45" customWidth="1"/>
    <col min="14327" max="14327" width="15.6640625" style="45" customWidth="1"/>
    <col min="14328" max="14328" width="19" style="45" customWidth="1"/>
    <col min="14329" max="14329" width="18.33203125" style="45" customWidth="1"/>
    <col min="14330" max="14330" width="15.33203125" style="45" customWidth="1"/>
    <col min="14331" max="14578" width="8.83203125" style="45"/>
    <col min="14579" max="14579" width="3.33203125" style="45" customWidth="1"/>
    <col min="14580" max="14580" width="4.5" style="45" customWidth="1"/>
    <col min="14581" max="14581" width="49.33203125" style="45" customWidth="1"/>
    <col min="14582" max="14582" width="13" style="45" customWidth="1"/>
    <col min="14583" max="14583" width="15.6640625" style="45" customWidth="1"/>
    <col min="14584" max="14584" width="19" style="45" customWidth="1"/>
    <col min="14585" max="14585" width="18.33203125" style="45" customWidth="1"/>
    <col min="14586" max="14586" width="15.33203125" style="45" customWidth="1"/>
    <col min="14587" max="14834" width="8.83203125" style="45"/>
    <col min="14835" max="14835" width="3.33203125" style="45" customWidth="1"/>
    <col min="14836" max="14836" width="4.5" style="45" customWidth="1"/>
    <col min="14837" max="14837" width="49.33203125" style="45" customWidth="1"/>
    <col min="14838" max="14838" width="13" style="45" customWidth="1"/>
    <col min="14839" max="14839" width="15.6640625" style="45" customWidth="1"/>
    <col min="14840" max="14840" width="19" style="45" customWidth="1"/>
    <col min="14841" max="14841" width="18.33203125" style="45" customWidth="1"/>
    <col min="14842" max="14842" width="15.33203125" style="45" customWidth="1"/>
    <col min="14843" max="15090" width="8.83203125" style="45"/>
    <col min="15091" max="15091" width="3.33203125" style="45" customWidth="1"/>
    <col min="15092" max="15092" width="4.5" style="45" customWidth="1"/>
    <col min="15093" max="15093" width="49.33203125" style="45" customWidth="1"/>
    <col min="15094" max="15094" width="13" style="45" customWidth="1"/>
    <col min="15095" max="15095" width="15.6640625" style="45" customWidth="1"/>
    <col min="15096" max="15096" width="19" style="45" customWidth="1"/>
    <col min="15097" max="15097" width="18.33203125" style="45" customWidth="1"/>
    <col min="15098" max="15098" width="15.33203125" style="45" customWidth="1"/>
    <col min="15099" max="15346" width="8.83203125" style="45"/>
    <col min="15347" max="15347" width="3.33203125" style="45" customWidth="1"/>
    <col min="15348" max="15348" width="4.5" style="45" customWidth="1"/>
    <col min="15349" max="15349" width="49.33203125" style="45" customWidth="1"/>
    <col min="15350" max="15350" width="13" style="45" customWidth="1"/>
    <col min="15351" max="15351" width="15.6640625" style="45" customWidth="1"/>
    <col min="15352" max="15352" width="19" style="45" customWidth="1"/>
    <col min="15353" max="15353" width="18.33203125" style="45" customWidth="1"/>
    <col min="15354" max="15354" width="15.33203125" style="45" customWidth="1"/>
    <col min="15355" max="15602" width="8.83203125" style="45"/>
    <col min="15603" max="15603" width="3.33203125" style="45" customWidth="1"/>
    <col min="15604" max="15604" width="4.5" style="45" customWidth="1"/>
    <col min="15605" max="15605" width="49.33203125" style="45" customWidth="1"/>
    <col min="15606" max="15606" width="13" style="45" customWidth="1"/>
    <col min="15607" max="15607" width="15.6640625" style="45" customWidth="1"/>
    <col min="15608" max="15608" width="19" style="45" customWidth="1"/>
    <col min="15609" max="15609" width="18.33203125" style="45" customWidth="1"/>
    <col min="15610" max="15610" width="15.33203125" style="45" customWidth="1"/>
    <col min="15611" max="15858" width="8.83203125" style="45"/>
    <col min="15859" max="15859" width="3.33203125" style="45" customWidth="1"/>
    <col min="15860" max="15860" width="4.5" style="45" customWidth="1"/>
    <col min="15861" max="15861" width="49.33203125" style="45" customWidth="1"/>
    <col min="15862" max="15862" width="13" style="45" customWidth="1"/>
    <col min="15863" max="15863" width="15.6640625" style="45" customWidth="1"/>
    <col min="15864" max="15864" width="19" style="45" customWidth="1"/>
    <col min="15865" max="15865" width="18.33203125" style="45" customWidth="1"/>
    <col min="15866" max="15866" width="15.33203125" style="45" customWidth="1"/>
    <col min="15867" max="16114" width="8.83203125" style="45"/>
    <col min="16115" max="16115" width="3.33203125" style="45" customWidth="1"/>
    <col min="16116" max="16116" width="4.5" style="45" customWidth="1"/>
    <col min="16117" max="16117" width="49.33203125" style="45" customWidth="1"/>
    <col min="16118" max="16118" width="13" style="45" customWidth="1"/>
    <col min="16119" max="16119" width="15.6640625" style="45" customWidth="1"/>
    <col min="16120" max="16120" width="19" style="45" customWidth="1"/>
    <col min="16121" max="16121" width="18.33203125" style="45" customWidth="1"/>
    <col min="16122" max="16122" width="15.33203125" style="45" customWidth="1"/>
    <col min="16123" max="16384" width="8.83203125" style="45"/>
  </cols>
  <sheetData>
    <row r="1" spans="1:6" ht="22.5" x14ac:dyDescent="0.2">
      <c r="B1" s="117" t="s">
        <v>260</v>
      </c>
      <c r="C1" s="61"/>
      <c r="D1" s="61"/>
      <c r="E1" s="45"/>
      <c r="F1" s="122"/>
    </row>
    <row r="2" spans="1:6" ht="22.5" x14ac:dyDescent="0.2">
      <c r="A2" s="61"/>
      <c r="B2" s="118" t="s">
        <v>258</v>
      </c>
      <c r="C2" s="61"/>
      <c r="D2" s="61"/>
      <c r="E2" s="119" t="s">
        <v>246</v>
      </c>
      <c r="F2" s="122"/>
    </row>
    <row r="3" spans="1:6" ht="6.75" customHeight="1" x14ac:dyDescent="0.2">
      <c r="A3" s="61"/>
      <c r="B3" s="61"/>
      <c r="C3" s="61"/>
      <c r="D3" s="61"/>
      <c r="E3" s="116"/>
      <c r="F3" s="122"/>
    </row>
    <row r="4" spans="1:6" ht="38.25" customHeight="1" x14ac:dyDescent="0.2">
      <c r="A4" s="49"/>
      <c r="B4" s="53" t="s">
        <v>130</v>
      </c>
      <c r="C4" s="54" t="s">
        <v>131</v>
      </c>
      <c r="D4" s="55" t="s">
        <v>132</v>
      </c>
      <c r="E4" s="63" t="s">
        <v>133</v>
      </c>
      <c r="F4" s="123" t="s">
        <v>176</v>
      </c>
    </row>
    <row r="5" spans="1:6" s="47" customFormat="1" ht="22.15" customHeight="1" x14ac:dyDescent="0.2">
      <c r="A5" s="50"/>
      <c r="B5" s="51" t="s">
        <v>263</v>
      </c>
      <c r="C5" s="52"/>
      <c r="D5" s="52"/>
      <c r="E5" s="112"/>
      <c r="F5" s="124"/>
    </row>
    <row r="6" spans="1:6" s="47" customFormat="1" ht="157.5" customHeight="1" x14ac:dyDescent="0.2">
      <c r="A6" s="50"/>
      <c r="B6" s="279" t="s">
        <v>270</v>
      </c>
      <c r="C6" s="280"/>
      <c r="D6" s="280"/>
      <c r="E6" s="281"/>
      <c r="F6" s="124"/>
    </row>
    <row r="7" spans="1:6" ht="18" customHeight="1" x14ac:dyDescent="0.25">
      <c r="A7" s="46"/>
      <c r="B7" s="190" t="s">
        <v>239</v>
      </c>
      <c r="C7" s="185" t="s">
        <v>229</v>
      </c>
      <c r="D7" s="186" t="s">
        <v>31</v>
      </c>
      <c r="E7" s="187">
        <v>7</v>
      </c>
      <c r="F7" s="125">
        <v>1</v>
      </c>
    </row>
    <row r="8" spans="1:6" ht="18" customHeight="1" x14ac:dyDescent="0.25">
      <c r="A8" s="46"/>
      <c r="B8" s="190" t="s">
        <v>240</v>
      </c>
      <c r="C8" s="185" t="s">
        <v>230</v>
      </c>
      <c r="D8" s="186" t="s">
        <v>31</v>
      </c>
      <c r="E8" s="187">
        <v>32</v>
      </c>
      <c r="F8" s="125">
        <v>2</v>
      </c>
    </row>
    <row r="9" spans="1:6" ht="18" customHeight="1" x14ac:dyDescent="0.25">
      <c r="A9" s="46"/>
      <c r="B9" s="190" t="s">
        <v>241</v>
      </c>
      <c r="C9" s="185" t="s">
        <v>231</v>
      </c>
      <c r="D9" s="186" t="s">
        <v>31</v>
      </c>
      <c r="E9" s="187">
        <v>56</v>
      </c>
      <c r="F9" s="125">
        <v>3</v>
      </c>
    </row>
    <row r="10" spans="1:6" ht="18" customHeight="1" x14ac:dyDescent="0.25">
      <c r="A10" s="46"/>
      <c r="B10" s="190" t="s">
        <v>242</v>
      </c>
      <c r="C10" s="185" t="s">
        <v>232</v>
      </c>
      <c r="D10" s="186" t="s">
        <v>31</v>
      </c>
      <c r="E10" s="187">
        <v>75</v>
      </c>
      <c r="F10" s="125">
        <v>4</v>
      </c>
    </row>
    <row r="11" spans="1:6" s="47" customFormat="1" ht="22.15" customHeight="1" x14ac:dyDescent="0.2">
      <c r="A11" s="50"/>
      <c r="B11" s="51" t="s">
        <v>243</v>
      </c>
      <c r="C11" s="52"/>
      <c r="D11" s="52"/>
      <c r="E11" s="112"/>
      <c r="F11" s="124"/>
    </row>
    <row r="12" spans="1:6" ht="18" customHeight="1" x14ac:dyDescent="0.25">
      <c r="A12" s="46"/>
      <c r="B12" s="188" t="s">
        <v>59</v>
      </c>
      <c r="C12" s="56" t="s">
        <v>58</v>
      </c>
      <c r="D12" s="57" t="s">
        <v>32</v>
      </c>
      <c r="E12" s="171">
        <v>8</v>
      </c>
      <c r="F12" s="125"/>
    </row>
    <row r="13" spans="1:6" ht="18" customHeight="1" x14ac:dyDescent="0.25">
      <c r="A13" s="46"/>
      <c r="B13" s="189" t="s">
        <v>61</v>
      </c>
      <c r="C13" s="59" t="s">
        <v>60</v>
      </c>
      <c r="D13" s="60" t="s">
        <v>31</v>
      </c>
      <c r="E13" s="172">
        <v>20</v>
      </c>
      <c r="F13" s="125"/>
    </row>
    <row r="14" spans="1:6" ht="18" customHeight="1" x14ac:dyDescent="0.25">
      <c r="A14" s="46"/>
      <c r="B14" s="189" t="s">
        <v>57</v>
      </c>
      <c r="C14" s="59" t="s">
        <v>56</v>
      </c>
      <c r="D14" s="60" t="s">
        <v>32</v>
      </c>
      <c r="E14" s="172">
        <v>5</v>
      </c>
      <c r="F14" s="125"/>
    </row>
    <row r="15" spans="1:6" ht="18" customHeight="1" x14ac:dyDescent="0.2">
      <c r="A15" s="47"/>
      <c r="B15" s="189" t="s">
        <v>55</v>
      </c>
      <c r="C15" s="59" t="s">
        <v>64</v>
      </c>
      <c r="D15" s="60" t="s">
        <v>31</v>
      </c>
      <c r="E15" s="172">
        <v>3</v>
      </c>
      <c r="F15" s="125"/>
    </row>
    <row r="16" spans="1:6" ht="18" customHeight="1" x14ac:dyDescent="0.2">
      <c r="A16" s="47"/>
      <c r="B16" s="189" t="s">
        <v>178</v>
      </c>
      <c r="C16" s="59" t="s">
        <v>63</v>
      </c>
      <c r="D16" s="60" t="s">
        <v>30</v>
      </c>
      <c r="E16" s="172">
        <v>40</v>
      </c>
      <c r="F16" s="125"/>
    </row>
    <row r="17" spans="1:6" ht="18" customHeight="1" x14ac:dyDescent="0.2">
      <c r="A17" s="47"/>
      <c r="B17" s="189" t="s">
        <v>54</v>
      </c>
      <c r="C17" s="59" t="s">
        <v>65</v>
      </c>
      <c r="D17" s="60" t="s">
        <v>30</v>
      </c>
      <c r="E17" s="172">
        <v>45</v>
      </c>
      <c r="F17" s="125"/>
    </row>
    <row r="18" spans="1:6" ht="18" customHeight="1" x14ac:dyDescent="0.2">
      <c r="A18" s="47"/>
      <c r="B18" s="189" t="s">
        <v>139</v>
      </c>
      <c r="C18" s="59" t="s">
        <v>138</v>
      </c>
      <c r="D18" s="60" t="s">
        <v>31</v>
      </c>
      <c r="E18" s="172">
        <v>240</v>
      </c>
      <c r="F18" s="125"/>
    </row>
    <row r="19" spans="1:6" ht="18" customHeight="1" x14ac:dyDescent="0.2">
      <c r="A19" s="47"/>
      <c r="B19" s="189" t="s">
        <v>136</v>
      </c>
      <c r="C19" s="59" t="s">
        <v>137</v>
      </c>
      <c r="D19" s="60" t="s">
        <v>31</v>
      </c>
      <c r="E19" s="172">
        <v>150</v>
      </c>
      <c r="F19" s="125"/>
    </row>
    <row r="20" spans="1:6" ht="18" customHeight="1" x14ac:dyDescent="0.2">
      <c r="A20" s="47"/>
      <c r="B20" s="189" t="s">
        <v>52</v>
      </c>
      <c r="C20" s="59" t="s">
        <v>46</v>
      </c>
      <c r="D20" s="60" t="s">
        <v>135</v>
      </c>
      <c r="E20" s="172">
        <v>110</v>
      </c>
      <c r="F20" s="125"/>
    </row>
    <row r="21" spans="1:6" ht="18" customHeight="1" x14ac:dyDescent="0.2">
      <c r="A21" s="47"/>
      <c r="B21" s="189" t="s">
        <v>51</v>
      </c>
      <c r="C21" s="59" t="s">
        <v>45</v>
      </c>
      <c r="D21" s="60" t="s">
        <v>135</v>
      </c>
      <c r="E21" s="172">
        <v>120</v>
      </c>
      <c r="F21" s="125"/>
    </row>
    <row r="22" spans="1:6" ht="18" customHeight="1" x14ac:dyDescent="0.2">
      <c r="A22" s="47"/>
      <c r="B22" s="189" t="s">
        <v>50</v>
      </c>
      <c r="C22" s="59" t="s">
        <v>44</v>
      </c>
      <c r="D22" s="60" t="s">
        <v>135</v>
      </c>
      <c r="E22" s="172">
        <v>115</v>
      </c>
      <c r="F22" s="125"/>
    </row>
    <row r="23" spans="1:6" ht="18" customHeight="1" x14ac:dyDescent="0.2">
      <c r="A23" s="47"/>
      <c r="B23" s="189" t="s">
        <v>49</v>
      </c>
      <c r="C23" s="59" t="s">
        <v>47</v>
      </c>
      <c r="D23" s="60" t="s">
        <v>135</v>
      </c>
      <c r="E23" s="172">
        <v>130</v>
      </c>
      <c r="F23" s="125"/>
    </row>
    <row r="24" spans="1:6" ht="18" customHeight="1" x14ac:dyDescent="0.2">
      <c r="A24" s="47"/>
      <c r="B24" s="189" t="s">
        <v>244</v>
      </c>
      <c r="C24" s="59" t="s">
        <v>245</v>
      </c>
      <c r="D24" s="60" t="s">
        <v>32</v>
      </c>
      <c r="E24" s="172">
        <v>6</v>
      </c>
      <c r="F24" s="125"/>
    </row>
    <row r="25" spans="1:6" ht="18" customHeight="1" x14ac:dyDescent="0.2">
      <c r="A25" s="47"/>
      <c r="B25" s="189" t="s">
        <v>48</v>
      </c>
      <c r="C25" s="59" t="s">
        <v>66</v>
      </c>
      <c r="D25" s="60" t="s">
        <v>33</v>
      </c>
      <c r="E25" s="172">
        <v>8</v>
      </c>
      <c r="F25" s="125"/>
    </row>
    <row r="26" spans="1:6" ht="18" customHeight="1" x14ac:dyDescent="0.2">
      <c r="A26" s="47"/>
      <c r="B26" s="189" t="s">
        <v>53</v>
      </c>
      <c r="C26" s="59" t="s">
        <v>62</v>
      </c>
      <c r="D26" s="60" t="s">
        <v>135</v>
      </c>
      <c r="E26" s="172">
        <v>6</v>
      </c>
      <c r="F26" s="125">
        <v>5</v>
      </c>
    </row>
    <row r="27" spans="1:6" ht="18" customHeight="1" x14ac:dyDescent="0.2">
      <c r="A27" s="47"/>
      <c r="B27" s="189" t="s">
        <v>199</v>
      </c>
      <c r="C27" s="59" t="s">
        <v>198</v>
      </c>
      <c r="D27" s="60" t="s">
        <v>31</v>
      </c>
      <c r="E27" s="172">
        <v>6</v>
      </c>
      <c r="F27" s="125"/>
    </row>
    <row r="28" spans="1:6" ht="18" customHeight="1" x14ac:dyDescent="0.2">
      <c r="A28" s="47"/>
      <c r="B28" s="189" t="s">
        <v>226</v>
      </c>
      <c r="C28" s="59" t="s">
        <v>227</v>
      </c>
      <c r="D28" s="60" t="s">
        <v>31</v>
      </c>
      <c r="E28" s="172">
        <v>9</v>
      </c>
      <c r="F28" s="125"/>
    </row>
    <row r="29" spans="1:6" s="47" customFormat="1" ht="18.75" customHeight="1" x14ac:dyDescent="0.2">
      <c r="A29" s="50"/>
      <c r="B29" s="51" t="s">
        <v>34</v>
      </c>
      <c r="C29" s="52"/>
      <c r="D29" s="52"/>
      <c r="E29" s="173"/>
      <c r="F29" s="124"/>
    </row>
    <row r="30" spans="1:6" ht="15" customHeight="1" x14ac:dyDescent="0.25">
      <c r="A30" s="46"/>
      <c r="B30" s="65" t="s">
        <v>96</v>
      </c>
      <c r="C30" s="66" t="s">
        <v>134</v>
      </c>
      <c r="D30" s="67"/>
      <c r="E30" s="174"/>
      <c r="F30" s="125"/>
    </row>
    <row r="31" spans="1:6" ht="15" customHeight="1" x14ac:dyDescent="0.2">
      <c r="A31" s="47"/>
      <c r="B31" s="68"/>
      <c r="C31" s="69" t="s">
        <v>140</v>
      </c>
      <c r="D31" s="70" t="s">
        <v>30</v>
      </c>
      <c r="E31" s="175">
        <v>45</v>
      </c>
      <c r="F31" s="126"/>
    </row>
    <row r="32" spans="1:6" ht="15" customHeight="1" x14ac:dyDescent="0.2">
      <c r="A32" s="47"/>
      <c r="B32" s="71"/>
      <c r="C32" s="69" t="s">
        <v>141</v>
      </c>
      <c r="D32" s="70" t="s">
        <v>30</v>
      </c>
      <c r="E32" s="175">
        <v>30</v>
      </c>
      <c r="F32" s="126"/>
    </row>
    <row r="33" spans="1:6" ht="15" customHeight="1" x14ac:dyDescent="0.2">
      <c r="A33" s="47"/>
      <c r="B33" s="80"/>
      <c r="C33" s="81" t="s">
        <v>142</v>
      </c>
      <c r="D33" s="82" t="s">
        <v>30</v>
      </c>
      <c r="E33" s="176">
        <v>25</v>
      </c>
      <c r="F33" s="126"/>
    </row>
    <row r="34" spans="1:6" ht="15" customHeight="1" x14ac:dyDescent="0.2">
      <c r="A34" s="47"/>
      <c r="B34" s="77" t="s">
        <v>146</v>
      </c>
      <c r="C34" s="78" t="s">
        <v>143</v>
      </c>
      <c r="D34" s="79"/>
      <c r="E34" s="177"/>
      <c r="F34" s="126"/>
    </row>
    <row r="35" spans="1:6" ht="15" customHeight="1" x14ac:dyDescent="0.2">
      <c r="A35" s="47"/>
      <c r="B35" s="71"/>
      <c r="C35" s="69" t="s">
        <v>145</v>
      </c>
      <c r="D35" s="70" t="s">
        <v>30</v>
      </c>
      <c r="E35" s="175">
        <v>150</v>
      </c>
      <c r="F35" s="126"/>
    </row>
    <row r="36" spans="1:6" ht="15" customHeight="1" x14ac:dyDescent="0.2">
      <c r="A36" s="47"/>
      <c r="B36" s="80"/>
      <c r="C36" s="81" t="s">
        <v>140</v>
      </c>
      <c r="D36" s="82" t="s">
        <v>30</v>
      </c>
      <c r="E36" s="176">
        <v>75</v>
      </c>
      <c r="F36" s="126"/>
    </row>
    <row r="37" spans="1:6" ht="15" customHeight="1" x14ac:dyDescent="0.2">
      <c r="A37" s="47"/>
      <c r="B37" s="77" t="s">
        <v>197</v>
      </c>
      <c r="C37" s="78" t="s">
        <v>147</v>
      </c>
      <c r="D37" s="79"/>
      <c r="E37" s="177"/>
      <c r="F37" s="126"/>
    </row>
    <row r="38" spans="1:6" ht="15" customHeight="1" x14ac:dyDescent="0.2">
      <c r="A38" s="47"/>
      <c r="B38" s="71"/>
      <c r="C38" s="69" t="s">
        <v>144</v>
      </c>
      <c r="D38" s="70" t="s">
        <v>30</v>
      </c>
      <c r="E38" s="175">
        <v>35</v>
      </c>
      <c r="F38" s="126"/>
    </row>
    <row r="39" spans="1:6" ht="15" customHeight="1" x14ac:dyDescent="0.2">
      <c r="A39" s="47"/>
      <c r="B39" s="74"/>
      <c r="C39" s="75" t="s">
        <v>148</v>
      </c>
      <c r="D39" s="76" t="s">
        <v>30</v>
      </c>
      <c r="E39" s="178">
        <v>25</v>
      </c>
      <c r="F39" s="126"/>
    </row>
    <row r="40" spans="1:6" s="47" customFormat="1" ht="18.75" customHeight="1" x14ac:dyDescent="0.2">
      <c r="A40" s="50"/>
      <c r="B40" s="51" t="s">
        <v>35</v>
      </c>
      <c r="C40" s="52"/>
      <c r="D40" s="52"/>
      <c r="E40" s="173"/>
      <c r="F40" s="124">
        <v>6</v>
      </c>
    </row>
    <row r="41" spans="1:6" s="47" customFormat="1" ht="15" customHeight="1" x14ac:dyDescent="0.2">
      <c r="B41" s="72" t="s">
        <v>106</v>
      </c>
      <c r="C41" s="135" t="s">
        <v>107</v>
      </c>
      <c r="D41" s="70" t="s">
        <v>30</v>
      </c>
      <c r="E41" s="175">
        <v>30</v>
      </c>
      <c r="F41" s="133"/>
    </row>
    <row r="42" spans="1:6" s="132" customFormat="1" ht="15" customHeight="1" x14ac:dyDescent="0.2">
      <c r="B42" s="58" t="s">
        <v>182</v>
      </c>
      <c r="C42" s="139" t="s">
        <v>181</v>
      </c>
      <c r="D42" s="60" t="s">
        <v>30</v>
      </c>
      <c r="E42" s="172">
        <v>150</v>
      </c>
      <c r="F42" s="133"/>
    </row>
    <row r="43" spans="1:6" ht="15" customHeight="1" x14ac:dyDescent="0.2">
      <c r="A43" s="47"/>
      <c r="B43" s="140" t="s">
        <v>201</v>
      </c>
      <c r="C43" s="140" t="s">
        <v>202</v>
      </c>
      <c r="D43" s="79" t="s">
        <v>36</v>
      </c>
      <c r="E43" s="179">
        <v>900</v>
      </c>
      <c r="F43" s="125"/>
    </row>
    <row r="44" spans="1:6" ht="15" customHeight="1" x14ac:dyDescent="0.25">
      <c r="A44" s="46"/>
      <c r="B44" s="83" t="s">
        <v>187</v>
      </c>
      <c r="C44" s="73" t="s">
        <v>83</v>
      </c>
      <c r="D44" s="70" t="s">
        <v>36</v>
      </c>
      <c r="E44" s="175">
        <v>4000</v>
      </c>
      <c r="F44" s="127"/>
    </row>
    <row r="45" spans="1:6" ht="15" customHeight="1" x14ac:dyDescent="0.25">
      <c r="A45" s="46"/>
      <c r="B45" s="84" t="s">
        <v>188</v>
      </c>
      <c r="C45" s="85" t="s">
        <v>85</v>
      </c>
      <c r="D45" s="70" t="s">
        <v>36</v>
      </c>
      <c r="E45" s="175">
        <v>6200</v>
      </c>
      <c r="F45" s="127"/>
    </row>
    <row r="46" spans="1:6" ht="15" customHeight="1" x14ac:dyDescent="0.25">
      <c r="A46" s="46"/>
      <c r="B46" s="83" t="s">
        <v>189</v>
      </c>
      <c r="C46" s="73" t="s">
        <v>86</v>
      </c>
      <c r="D46" s="70" t="s">
        <v>36</v>
      </c>
      <c r="E46" s="175">
        <v>6200</v>
      </c>
      <c r="F46" s="127"/>
    </row>
    <row r="47" spans="1:6" ht="15" customHeight="1" x14ac:dyDescent="0.25">
      <c r="A47" s="46"/>
      <c r="B47" s="72" t="s">
        <v>190</v>
      </c>
      <c r="C47" s="73" t="s">
        <v>84</v>
      </c>
      <c r="D47" s="70" t="s">
        <v>36</v>
      </c>
      <c r="E47" s="175">
        <v>4500</v>
      </c>
      <c r="F47" s="125"/>
    </row>
    <row r="48" spans="1:6" ht="15" customHeight="1" x14ac:dyDescent="0.2">
      <c r="A48" s="47"/>
      <c r="B48" s="86" t="s">
        <v>191</v>
      </c>
      <c r="C48" s="86" t="s">
        <v>95</v>
      </c>
      <c r="D48" s="70" t="s">
        <v>36</v>
      </c>
      <c r="E48" s="175">
        <v>3700</v>
      </c>
      <c r="F48" s="125"/>
    </row>
    <row r="49" spans="1:6" ht="15" customHeight="1" x14ac:dyDescent="0.2">
      <c r="A49" s="47"/>
      <c r="B49" s="72" t="s">
        <v>87</v>
      </c>
      <c r="C49" s="73" t="s">
        <v>88</v>
      </c>
      <c r="D49" s="70" t="s">
        <v>36</v>
      </c>
      <c r="E49" s="175">
        <v>1200</v>
      </c>
      <c r="F49" s="125"/>
    </row>
    <row r="50" spans="1:6" ht="15" customHeight="1" x14ac:dyDescent="0.2">
      <c r="A50" s="47"/>
      <c r="B50" s="72" t="s">
        <v>192</v>
      </c>
      <c r="C50" s="73" t="s">
        <v>94</v>
      </c>
      <c r="D50" s="70" t="s">
        <v>36</v>
      </c>
      <c r="E50" s="175">
        <v>1000</v>
      </c>
      <c r="F50" s="125"/>
    </row>
    <row r="51" spans="1:6" ht="15" customHeight="1" x14ac:dyDescent="0.2">
      <c r="A51" s="47"/>
      <c r="B51" s="72" t="s">
        <v>93</v>
      </c>
      <c r="C51" s="73" t="s">
        <v>92</v>
      </c>
      <c r="D51" s="70" t="s">
        <v>36</v>
      </c>
      <c r="E51" s="175">
        <v>2000</v>
      </c>
      <c r="F51" s="125"/>
    </row>
    <row r="52" spans="1:6" ht="15" customHeight="1" x14ac:dyDescent="0.2">
      <c r="A52" s="47"/>
      <c r="B52" s="72" t="s">
        <v>89</v>
      </c>
      <c r="C52" s="73" t="s">
        <v>90</v>
      </c>
      <c r="D52" s="70" t="s">
        <v>36</v>
      </c>
      <c r="E52" s="175">
        <v>700</v>
      </c>
      <c r="F52" s="125"/>
    </row>
    <row r="53" spans="1:6" ht="15" customHeight="1" x14ac:dyDescent="0.2">
      <c r="A53" s="47"/>
      <c r="B53" s="72" t="s">
        <v>149</v>
      </c>
      <c r="C53" s="73" t="s">
        <v>91</v>
      </c>
      <c r="D53" s="70" t="s">
        <v>36</v>
      </c>
      <c r="E53" s="175">
        <v>900</v>
      </c>
      <c r="F53" s="125"/>
    </row>
    <row r="54" spans="1:6" ht="15" customHeight="1" x14ac:dyDescent="0.2">
      <c r="A54" s="47"/>
      <c r="B54" s="72" t="s">
        <v>185</v>
      </c>
      <c r="C54" s="73" t="s">
        <v>186</v>
      </c>
      <c r="D54" s="70" t="s">
        <v>36</v>
      </c>
      <c r="E54" s="175">
        <v>900</v>
      </c>
      <c r="F54" s="125"/>
    </row>
    <row r="55" spans="1:6" ht="15" customHeight="1" x14ac:dyDescent="0.2">
      <c r="A55" s="47"/>
      <c r="B55" s="72" t="s">
        <v>183</v>
      </c>
      <c r="C55" s="73" t="s">
        <v>184</v>
      </c>
      <c r="D55" s="70" t="s">
        <v>36</v>
      </c>
      <c r="E55" s="175">
        <v>1000</v>
      </c>
      <c r="F55" s="125"/>
    </row>
    <row r="56" spans="1:6" ht="15" customHeight="1" x14ac:dyDescent="0.2">
      <c r="A56" s="47"/>
      <c r="B56" s="72" t="s">
        <v>97</v>
      </c>
      <c r="C56" s="87" t="s">
        <v>150</v>
      </c>
      <c r="D56" s="70" t="s">
        <v>30</v>
      </c>
      <c r="E56" s="175">
        <v>800</v>
      </c>
      <c r="F56" s="125"/>
    </row>
    <row r="57" spans="1:6" s="47" customFormat="1" ht="15" customHeight="1" x14ac:dyDescent="0.2">
      <c r="B57" s="72" t="s">
        <v>99</v>
      </c>
      <c r="C57" s="87" t="s">
        <v>98</v>
      </c>
      <c r="D57" s="70" t="s">
        <v>30</v>
      </c>
      <c r="E57" s="175">
        <v>65</v>
      </c>
      <c r="F57" s="133"/>
    </row>
    <row r="58" spans="1:6" s="47" customFormat="1" ht="15" customHeight="1" x14ac:dyDescent="0.2">
      <c r="B58" s="143" t="s">
        <v>72</v>
      </c>
      <c r="C58" s="142" t="s">
        <v>67</v>
      </c>
      <c r="D58" s="79" t="s">
        <v>32</v>
      </c>
      <c r="E58" s="179">
        <v>90</v>
      </c>
      <c r="F58" s="133"/>
    </row>
    <row r="59" spans="1:6" s="47" customFormat="1" ht="15" customHeight="1" x14ac:dyDescent="0.2">
      <c r="B59" s="137" t="s">
        <v>203</v>
      </c>
      <c r="C59" s="142" t="s">
        <v>204</v>
      </c>
      <c r="D59" s="79" t="s">
        <v>32</v>
      </c>
      <c r="E59" s="179">
        <v>90</v>
      </c>
      <c r="F59" s="133"/>
    </row>
    <row r="60" spans="1:6" s="47" customFormat="1" ht="15" customHeight="1" x14ac:dyDescent="0.2">
      <c r="B60" s="137" t="s">
        <v>73</v>
      </c>
      <c r="C60" s="135" t="s">
        <v>68</v>
      </c>
      <c r="D60" s="70" t="s">
        <v>32</v>
      </c>
      <c r="E60" s="175">
        <v>100</v>
      </c>
      <c r="F60" s="133"/>
    </row>
    <row r="61" spans="1:6" s="47" customFormat="1" ht="15" customHeight="1" x14ac:dyDescent="0.2">
      <c r="B61" s="137" t="s">
        <v>74</v>
      </c>
      <c r="C61" s="135" t="s">
        <v>69</v>
      </c>
      <c r="D61" s="70" t="s">
        <v>32</v>
      </c>
      <c r="E61" s="175">
        <v>130</v>
      </c>
      <c r="F61" s="133"/>
    </row>
    <row r="62" spans="1:6" s="47" customFormat="1" ht="15" customHeight="1" x14ac:dyDescent="0.2">
      <c r="B62" s="137" t="s">
        <v>206</v>
      </c>
      <c r="C62" s="135" t="s">
        <v>208</v>
      </c>
      <c r="D62" s="70" t="s">
        <v>32</v>
      </c>
      <c r="E62" s="175">
        <v>155</v>
      </c>
      <c r="F62" s="133"/>
    </row>
    <row r="63" spans="1:6" s="47" customFormat="1" ht="14.45" customHeight="1" x14ac:dyDescent="0.2">
      <c r="B63" s="137" t="s">
        <v>75</v>
      </c>
      <c r="C63" s="135" t="s">
        <v>70</v>
      </c>
      <c r="D63" s="70" t="s">
        <v>32</v>
      </c>
      <c r="E63" s="175">
        <v>170</v>
      </c>
      <c r="F63" s="133"/>
    </row>
    <row r="64" spans="1:6" s="47" customFormat="1" ht="15" customHeight="1" x14ac:dyDescent="0.2">
      <c r="B64" s="137" t="s">
        <v>205</v>
      </c>
      <c r="C64" s="135" t="s">
        <v>207</v>
      </c>
      <c r="D64" s="70" t="s">
        <v>32</v>
      </c>
      <c r="E64" s="175">
        <v>180</v>
      </c>
      <c r="F64" s="133"/>
    </row>
    <row r="65" spans="1:6" s="47" customFormat="1" ht="15" customHeight="1" x14ac:dyDescent="0.2">
      <c r="B65" s="137" t="s">
        <v>76</v>
      </c>
      <c r="C65" s="135" t="s">
        <v>71</v>
      </c>
      <c r="D65" s="70" t="s">
        <v>32</v>
      </c>
      <c r="E65" s="175">
        <v>200</v>
      </c>
      <c r="F65" s="133"/>
    </row>
    <row r="66" spans="1:6" s="47" customFormat="1" ht="15" customHeight="1" x14ac:dyDescent="0.2">
      <c r="B66" s="137" t="s">
        <v>80</v>
      </c>
      <c r="C66" s="135" t="s">
        <v>77</v>
      </c>
      <c r="D66" s="70" t="s">
        <v>36</v>
      </c>
      <c r="E66" s="175">
        <v>1000</v>
      </c>
      <c r="F66" s="133"/>
    </row>
    <row r="67" spans="1:6" s="47" customFormat="1" ht="15" customHeight="1" x14ac:dyDescent="0.2">
      <c r="B67" s="137" t="s">
        <v>210</v>
      </c>
      <c r="C67" s="135" t="s">
        <v>209</v>
      </c>
      <c r="D67" s="70" t="s">
        <v>36</v>
      </c>
      <c r="E67" s="175">
        <v>1000</v>
      </c>
      <c r="F67" s="133"/>
    </row>
    <row r="68" spans="1:6" s="47" customFormat="1" ht="15" customHeight="1" x14ac:dyDescent="0.2">
      <c r="B68" s="137" t="s">
        <v>81</v>
      </c>
      <c r="C68" s="135" t="s">
        <v>78</v>
      </c>
      <c r="D68" s="70" t="s">
        <v>36</v>
      </c>
      <c r="E68" s="175">
        <v>1100</v>
      </c>
      <c r="F68" s="133"/>
    </row>
    <row r="69" spans="1:6" s="47" customFormat="1" ht="15" customHeight="1" x14ac:dyDescent="0.2">
      <c r="B69" s="137" t="s">
        <v>82</v>
      </c>
      <c r="C69" s="135" t="s">
        <v>79</v>
      </c>
      <c r="D69" s="70" t="s">
        <v>36</v>
      </c>
      <c r="E69" s="175">
        <v>1200</v>
      </c>
      <c r="F69" s="133"/>
    </row>
    <row r="70" spans="1:6" s="47" customFormat="1" ht="15" customHeight="1" x14ac:dyDescent="0.2">
      <c r="B70" s="141" t="s">
        <v>103</v>
      </c>
      <c r="C70" s="142" t="s">
        <v>100</v>
      </c>
      <c r="D70" s="79" t="s">
        <v>30</v>
      </c>
      <c r="E70" s="179">
        <v>200</v>
      </c>
      <c r="F70" s="136"/>
    </row>
    <row r="71" spans="1:6" s="47" customFormat="1" ht="15" customHeight="1" x14ac:dyDescent="0.2">
      <c r="B71" s="134" t="s">
        <v>104</v>
      </c>
      <c r="C71" s="135" t="s">
        <v>101</v>
      </c>
      <c r="D71" s="70" t="s">
        <v>30</v>
      </c>
      <c r="E71" s="175">
        <v>150</v>
      </c>
      <c r="F71" s="136"/>
    </row>
    <row r="72" spans="1:6" s="47" customFormat="1" ht="15" customHeight="1" x14ac:dyDescent="0.2">
      <c r="B72" s="134" t="s">
        <v>105</v>
      </c>
      <c r="C72" s="135" t="s">
        <v>102</v>
      </c>
      <c r="D72" s="70" t="s">
        <v>30</v>
      </c>
      <c r="E72" s="175">
        <v>200</v>
      </c>
      <c r="F72" s="136"/>
    </row>
    <row r="73" spans="1:6" s="47" customFormat="1" ht="15" customHeight="1" x14ac:dyDescent="0.2">
      <c r="B73" s="134" t="s">
        <v>211</v>
      </c>
      <c r="C73" s="135" t="s">
        <v>212</v>
      </c>
      <c r="D73" s="70" t="s">
        <v>32</v>
      </c>
      <c r="E73" s="175">
        <v>40</v>
      </c>
      <c r="F73" s="136"/>
    </row>
    <row r="74" spans="1:6" s="47" customFormat="1" ht="18.75" customHeight="1" x14ac:dyDescent="0.2">
      <c r="A74" s="50"/>
      <c r="B74" s="51" t="s">
        <v>37</v>
      </c>
      <c r="C74" s="52"/>
      <c r="D74" s="52"/>
      <c r="E74" s="173"/>
      <c r="F74" s="124"/>
    </row>
    <row r="75" spans="1:6" s="47" customFormat="1" ht="15" customHeight="1" x14ac:dyDescent="0.2">
      <c r="B75" s="65" t="s">
        <v>110</v>
      </c>
      <c r="C75" s="66" t="s">
        <v>153</v>
      </c>
      <c r="D75" s="67" t="s">
        <v>32</v>
      </c>
      <c r="E75" s="174">
        <v>30</v>
      </c>
      <c r="F75" s="133"/>
    </row>
    <row r="76" spans="1:6" s="47" customFormat="1" ht="15" customHeight="1" x14ac:dyDescent="0.2">
      <c r="B76" s="72" t="s">
        <v>157</v>
      </c>
      <c r="C76" s="73" t="s">
        <v>156</v>
      </c>
      <c r="D76" s="70" t="s">
        <v>36</v>
      </c>
      <c r="E76" s="175">
        <v>2800</v>
      </c>
      <c r="F76" s="133"/>
    </row>
    <row r="77" spans="1:6" s="47" customFormat="1" ht="15" customHeight="1" x14ac:dyDescent="0.2">
      <c r="B77" s="72" t="s">
        <v>155</v>
      </c>
      <c r="C77" s="73" t="s">
        <v>154</v>
      </c>
      <c r="D77" s="70" t="s">
        <v>36</v>
      </c>
      <c r="E77" s="175">
        <v>1500</v>
      </c>
      <c r="F77" s="136"/>
    </row>
    <row r="78" spans="1:6" s="47" customFormat="1" ht="15" customHeight="1" x14ac:dyDescent="0.2">
      <c r="B78" s="88" t="s">
        <v>200</v>
      </c>
      <c r="C78" s="89" t="s">
        <v>160</v>
      </c>
      <c r="D78" s="76" t="s">
        <v>36</v>
      </c>
      <c r="E78" s="178">
        <v>1200</v>
      </c>
      <c r="F78" s="136"/>
    </row>
    <row r="79" spans="1:6" s="47" customFormat="1" ht="18.75" customHeight="1" x14ac:dyDescent="0.2">
      <c r="A79" s="50"/>
      <c r="B79" s="51" t="s">
        <v>38</v>
      </c>
      <c r="C79" s="52"/>
      <c r="D79" s="52"/>
      <c r="E79" s="173"/>
      <c r="F79" s="124"/>
    </row>
    <row r="80" spans="1:6" s="47" customFormat="1" ht="15" customHeight="1" x14ac:dyDescent="0.2">
      <c r="B80" s="72" t="s">
        <v>117</v>
      </c>
      <c r="C80" s="87" t="s">
        <v>163</v>
      </c>
      <c r="D80" s="70" t="s">
        <v>32</v>
      </c>
      <c r="E80" s="175">
        <v>8</v>
      </c>
      <c r="F80" s="133"/>
    </row>
    <row r="81" spans="2:6" s="47" customFormat="1" ht="15" customHeight="1" x14ac:dyDescent="0.2">
      <c r="B81" s="91" t="s">
        <v>108</v>
      </c>
      <c r="C81" s="92" t="s">
        <v>151</v>
      </c>
      <c r="D81" s="93" t="s">
        <v>32</v>
      </c>
      <c r="E81" s="180">
        <v>7</v>
      </c>
      <c r="F81" s="133"/>
    </row>
    <row r="82" spans="2:6" s="47" customFormat="1" ht="15" customHeight="1" x14ac:dyDescent="0.2">
      <c r="B82" s="94" t="s">
        <v>109</v>
      </c>
      <c r="C82" s="95" t="s">
        <v>152</v>
      </c>
      <c r="D82" s="96" t="s">
        <v>36</v>
      </c>
      <c r="E82" s="181">
        <v>150</v>
      </c>
      <c r="F82" s="133"/>
    </row>
    <row r="83" spans="2:6" s="47" customFormat="1" ht="15" customHeight="1" x14ac:dyDescent="0.2">
      <c r="B83" s="77" t="s">
        <v>116</v>
      </c>
      <c r="C83" s="78" t="s">
        <v>162</v>
      </c>
      <c r="D83" s="79" t="s">
        <v>32</v>
      </c>
      <c r="E83" s="179">
        <v>42</v>
      </c>
      <c r="F83" s="133"/>
    </row>
    <row r="84" spans="2:6" s="47" customFormat="1" ht="15" customHeight="1" x14ac:dyDescent="0.2">
      <c r="B84" s="72" t="s">
        <v>115</v>
      </c>
      <c r="C84" s="73" t="s">
        <v>114</v>
      </c>
      <c r="D84" s="70" t="s">
        <v>32</v>
      </c>
      <c r="E84" s="175">
        <v>45</v>
      </c>
      <c r="F84" s="133"/>
    </row>
    <row r="85" spans="2:6" s="132" customFormat="1" ht="15" customHeight="1" x14ac:dyDescent="0.2">
      <c r="B85" s="58" t="s">
        <v>179</v>
      </c>
      <c r="C85" s="59" t="s">
        <v>180</v>
      </c>
      <c r="D85" s="60" t="s">
        <v>32</v>
      </c>
      <c r="E85" s="172">
        <v>70</v>
      </c>
      <c r="F85" s="133"/>
    </row>
    <row r="86" spans="2:6" s="47" customFormat="1" ht="15" customHeight="1" x14ac:dyDescent="0.2">
      <c r="B86" s="72" t="s">
        <v>113</v>
      </c>
      <c r="C86" s="73" t="s">
        <v>112</v>
      </c>
      <c r="D86" s="70" t="s">
        <v>32</v>
      </c>
      <c r="E86" s="175">
        <v>45</v>
      </c>
      <c r="F86" s="133"/>
    </row>
    <row r="87" spans="2:6" s="47" customFormat="1" ht="15" customHeight="1" x14ac:dyDescent="0.2">
      <c r="B87" s="77" t="s">
        <v>111</v>
      </c>
      <c r="C87" s="78" t="s">
        <v>161</v>
      </c>
      <c r="D87" s="79" t="s">
        <v>32</v>
      </c>
      <c r="E87" s="179">
        <v>6</v>
      </c>
      <c r="F87" s="133"/>
    </row>
    <row r="88" spans="2:6" s="47" customFormat="1" ht="15" customHeight="1" x14ac:dyDescent="0.2">
      <c r="B88" s="77" t="s">
        <v>213</v>
      </c>
      <c r="C88" s="78" t="s">
        <v>214</v>
      </c>
      <c r="D88" s="79" t="s">
        <v>32</v>
      </c>
      <c r="E88" s="179">
        <v>3</v>
      </c>
      <c r="F88" s="133"/>
    </row>
    <row r="89" spans="2:6" s="47" customFormat="1" ht="15" customHeight="1" x14ac:dyDescent="0.2">
      <c r="B89" s="94" t="s">
        <v>159</v>
      </c>
      <c r="C89" s="97" t="s">
        <v>158</v>
      </c>
      <c r="D89" s="98" t="s">
        <v>32</v>
      </c>
      <c r="E89" s="182">
        <v>40</v>
      </c>
      <c r="F89" s="136"/>
    </row>
    <row r="90" spans="2:6" s="47" customFormat="1" ht="15" customHeight="1" x14ac:dyDescent="0.2">
      <c r="B90" s="72" t="s">
        <v>120</v>
      </c>
      <c r="C90" s="87" t="s">
        <v>118</v>
      </c>
      <c r="D90" s="70" t="s">
        <v>39</v>
      </c>
      <c r="E90" s="175">
        <v>13</v>
      </c>
      <c r="F90" s="133"/>
    </row>
    <row r="91" spans="2:6" s="47" customFormat="1" ht="15" customHeight="1" x14ac:dyDescent="0.2">
      <c r="B91" s="137" t="s">
        <v>121</v>
      </c>
      <c r="C91" s="73" t="s">
        <v>119</v>
      </c>
      <c r="D91" s="70" t="s">
        <v>39</v>
      </c>
      <c r="E91" s="175">
        <v>16</v>
      </c>
      <c r="F91" s="136"/>
    </row>
    <row r="92" spans="2:6" s="47" customFormat="1" ht="15" customHeight="1" x14ac:dyDescent="0.2">
      <c r="B92" s="72" t="s">
        <v>122</v>
      </c>
      <c r="C92" s="73" t="s">
        <v>164</v>
      </c>
      <c r="D92" s="70" t="s">
        <v>39</v>
      </c>
      <c r="E92" s="175">
        <v>23</v>
      </c>
      <c r="F92" s="133"/>
    </row>
    <row r="93" spans="2:6" s="47" customFormat="1" ht="15" customHeight="1" x14ac:dyDescent="0.2">
      <c r="B93" s="72" t="s">
        <v>215</v>
      </c>
      <c r="C93" s="73" t="s">
        <v>216</v>
      </c>
      <c r="D93" s="70" t="s">
        <v>39</v>
      </c>
      <c r="E93" s="175">
        <v>25</v>
      </c>
      <c r="F93" s="133"/>
    </row>
    <row r="94" spans="2:6" s="47" customFormat="1" ht="15" customHeight="1" x14ac:dyDescent="0.2">
      <c r="B94" s="72" t="s">
        <v>219</v>
      </c>
      <c r="C94" s="73" t="s">
        <v>220</v>
      </c>
      <c r="D94" s="70" t="s">
        <v>39</v>
      </c>
      <c r="E94" s="175">
        <v>23</v>
      </c>
      <c r="F94" s="133"/>
    </row>
    <row r="95" spans="2:6" s="47" customFormat="1" ht="15" customHeight="1" x14ac:dyDescent="0.2">
      <c r="B95" s="72" t="s">
        <v>123</v>
      </c>
      <c r="C95" s="73" t="s">
        <v>165</v>
      </c>
      <c r="D95" s="70" t="s">
        <v>31</v>
      </c>
      <c r="E95" s="175">
        <v>60</v>
      </c>
      <c r="F95" s="133"/>
    </row>
    <row r="96" spans="2:6" s="47" customFormat="1" ht="15" customHeight="1" x14ac:dyDescent="0.2">
      <c r="B96" s="72" t="s">
        <v>217</v>
      </c>
      <c r="C96" s="73" t="s">
        <v>218</v>
      </c>
      <c r="D96" s="70" t="s">
        <v>39</v>
      </c>
      <c r="E96" s="175">
        <v>20</v>
      </c>
      <c r="F96" s="133"/>
    </row>
    <row r="97" spans="1:6" s="132" customFormat="1" ht="15" customHeight="1" x14ac:dyDescent="0.2">
      <c r="B97" s="138" t="s">
        <v>126</v>
      </c>
      <c r="C97" s="139" t="s">
        <v>124</v>
      </c>
      <c r="D97" s="60" t="s">
        <v>31</v>
      </c>
      <c r="E97" s="172">
        <v>70</v>
      </c>
      <c r="F97" s="133"/>
    </row>
    <row r="98" spans="1:6" s="47" customFormat="1" ht="15" customHeight="1" x14ac:dyDescent="0.2">
      <c r="B98" s="134" t="s">
        <v>127</v>
      </c>
      <c r="C98" s="135" t="s">
        <v>125</v>
      </c>
      <c r="D98" s="70" t="s">
        <v>31</v>
      </c>
      <c r="E98" s="175">
        <v>55</v>
      </c>
      <c r="F98" s="133"/>
    </row>
    <row r="99" spans="1:6" s="47" customFormat="1" ht="15" customHeight="1" x14ac:dyDescent="0.2">
      <c r="B99" s="72" t="s">
        <v>129</v>
      </c>
      <c r="C99" s="87" t="s">
        <v>167</v>
      </c>
      <c r="D99" s="70" t="s">
        <v>31</v>
      </c>
      <c r="E99" s="175">
        <v>9</v>
      </c>
      <c r="F99" s="133"/>
    </row>
    <row r="100" spans="1:6" s="47" customFormat="1" ht="15" customHeight="1" x14ac:dyDescent="0.2">
      <c r="B100" s="72" t="s">
        <v>128</v>
      </c>
      <c r="C100" s="73" t="s">
        <v>166</v>
      </c>
      <c r="D100" s="70" t="s">
        <v>31</v>
      </c>
      <c r="E100" s="175">
        <v>3</v>
      </c>
      <c r="F100" s="133"/>
    </row>
    <row r="101" spans="1:6" s="47" customFormat="1" ht="15" customHeight="1" x14ac:dyDescent="0.2">
      <c r="B101" s="150" t="s">
        <v>221</v>
      </c>
      <c r="C101" s="151" t="s">
        <v>222</v>
      </c>
      <c r="D101" s="152" t="s">
        <v>224</v>
      </c>
      <c r="E101" s="183">
        <v>2800</v>
      </c>
      <c r="F101" s="133"/>
    </row>
    <row r="102" spans="1:6" s="47" customFormat="1" ht="15" customHeight="1" x14ac:dyDescent="0.2">
      <c r="B102" s="150" t="s">
        <v>225</v>
      </c>
      <c r="C102" s="151" t="s">
        <v>223</v>
      </c>
      <c r="D102" s="152" t="s">
        <v>224</v>
      </c>
      <c r="E102" s="183">
        <v>3400</v>
      </c>
      <c r="F102" s="133"/>
    </row>
    <row r="103" spans="1:6" s="47" customFormat="1" ht="15" customHeight="1" x14ac:dyDescent="0.2">
      <c r="B103" s="94" t="s">
        <v>170</v>
      </c>
      <c r="C103" s="99" t="s">
        <v>171</v>
      </c>
      <c r="D103" s="98" t="s">
        <v>172</v>
      </c>
      <c r="E103" s="182">
        <v>75</v>
      </c>
      <c r="F103" s="133">
        <v>7</v>
      </c>
    </row>
    <row r="104" spans="1:6" s="47" customFormat="1" ht="15" customHeight="1" x14ac:dyDescent="0.2">
      <c r="B104" s="100" t="s">
        <v>174</v>
      </c>
      <c r="C104" s="101" t="s">
        <v>173</v>
      </c>
      <c r="D104" s="102" t="s">
        <v>172</v>
      </c>
      <c r="E104" s="184">
        <v>55</v>
      </c>
      <c r="F104" s="133"/>
    </row>
    <row r="105" spans="1:6" s="47" customFormat="1" ht="15" customHeight="1" x14ac:dyDescent="0.2">
      <c r="B105" s="146" t="s">
        <v>195</v>
      </c>
      <c r="C105" s="147"/>
      <c r="D105" s="148"/>
      <c r="E105" s="149"/>
      <c r="F105" s="133"/>
    </row>
    <row r="106" spans="1:6" s="47" customFormat="1" ht="15" customHeight="1" x14ac:dyDescent="0.2">
      <c r="B106" s="103"/>
      <c r="C106" s="104" t="s">
        <v>168</v>
      </c>
      <c r="D106" s="105"/>
      <c r="E106" s="113"/>
      <c r="F106" s="133"/>
    </row>
    <row r="107" spans="1:6" s="47" customFormat="1" ht="15" customHeight="1" x14ac:dyDescent="0.2">
      <c r="B107" s="106"/>
      <c r="C107" s="107" t="s">
        <v>169</v>
      </c>
      <c r="D107" s="108"/>
      <c r="E107" s="114"/>
      <c r="F107" s="133"/>
    </row>
    <row r="108" spans="1:6" s="47" customFormat="1" ht="15" customHeight="1" x14ac:dyDescent="0.2">
      <c r="B108" s="109"/>
      <c r="C108" s="110" t="s">
        <v>175</v>
      </c>
      <c r="D108" s="111"/>
      <c r="E108" s="115"/>
      <c r="F108" s="133"/>
    </row>
    <row r="109" spans="1:6" ht="10.5" customHeight="1" x14ac:dyDescent="0.2">
      <c r="A109" s="47"/>
      <c r="B109" s="120"/>
      <c r="C109" s="121"/>
      <c r="D109" s="62"/>
      <c r="E109" s="90"/>
    </row>
    <row r="110" spans="1:6" ht="15" customHeight="1" x14ac:dyDescent="0.2">
      <c r="B110" s="130" t="s">
        <v>177</v>
      </c>
    </row>
    <row r="111" spans="1:6" ht="29.25" customHeight="1" x14ac:dyDescent="0.2">
      <c r="B111" s="131" t="s">
        <v>233</v>
      </c>
      <c r="C111" s="277" t="s">
        <v>271</v>
      </c>
      <c r="D111" s="277"/>
      <c r="E111" s="277"/>
    </row>
    <row r="112" spans="1:6" ht="27" customHeight="1" x14ac:dyDescent="0.2">
      <c r="B112" s="131">
        <v>2</v>
      </c>
      <c r="C112" s="277" t="s">
        <v>272</v>
      </c>
      <c r="D112" s="277"/>
      <c r="E112" s="277"/>
    </row>
    <row r="113" spans="2:6" ht="28.5" customHeight="1" x14ac:dyDescent="0.2">
      <c r="B113" s="131">
        <v>3</v>
      </c>
      <c r="C113" s="277" t="s">
        <v>273</v>
      </c>
      <c r="D113" s="277"/>
      <c r="E113" s="277"/>
    </row>
    <row r="114" spans="2:6" ht="43.5" customHeight="1" x14ac:dyDescent="0.2">
      <c r="B114" s="131">
        <v>4</v>
      </c>
      <c r="C114" s="277" t="s">
        <v>274</v>
      </c>
      <c r="D114" s="277"/>
      <c r="E114" s="277"/>
    </row>
    <row r="115" spans="2:6" s="47" customFormat="1" ht="39.75" customHeight="1" x14ac:dyDescent="0.2">
      <c r="B115" s="131">
        <v>5</v>
      </c>
      <c r="C115" s="278" t="s">
        <v>252</v>
      </c>
      <c r="D115" s="278"/>
      <c r="E115" s="278"/>
      <c r="F115" s="129"/>
    </row>
    <row r="116" spans="2:6" s="47" customFormat="1" ht="29.25" customHeight="1" x14ac:dyDescent="0.2">
      <c r="B116" s="131">
        <v>6</v>
      </c>
      <c r="C116" s="277" t="s">
        <v>196</v>
      </c>
      <c r="D116" s="277"/>
      <c r="E116" s="277"/>
      <c r="F116" s="129"/>
    </row>
    <row r="117" spans="2:6" ht="46.5" customHeight="1" x14ac:dyDescent="0.2">
      <c r="B117" s="131">
        <v>7</v>
      </c>
      <c r="C117" s="277" t="s">
        <v>253</v>
      </c>
      <c r="D117" s="277"/>
      <c r="E117" s="277"/>
    </row>
    <row r="118" spans="2:6" ht="15" customHeight="1" x14ac:dyDescent="0.2"/>
    <row r="119" spans="2:6" ht="15" customHeight="1" x14ac:dyDescent="0.2"/>
  </sheetData>
  <mergeCells count="8">
    <mergeCell ref="C117:E117"/>
    <mergeCell ref="C115:E115"/>
    <mergeCell ref="C116:E116"/>
    <mergeCell ref="B6:E6"/>
    <mergeCell ref="C111:E111"/>
    <mergeCell ref="C112:E112"/>
    <mergeCell ref="C113:E113"/>
    <mergeCell ref="C114:E114"/>
  </mergeCells>
  <phoneticPr fontId="33" type="noConversion"/>
  <hyperlinks>
    <hyperlink ref="B105" r:id="rId1" xr:uid="{F6789664-D27C-47C4-819D-73D2CF39D3EA}"/>
  </hyperlinks>
  <printOptions horizontalCentered="1"/>
  <pageMargins left="0.5" right="0.5" top="0.5" bottom="0.5" header="0.3" footer="0.3"/>
  <pageSetup scale="82" fitToHeight="2" orientation="portrait" r:id="rId2"/>
  <rowBreaks count="2" manualBreakCount="2">
    <brk id="39" min="1" max="5" man="1"/>
    <brk id="78" min="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Cost Est Template (Prelim App)</vt:lpstr>
      <vt:lpstr> 2022 CRCOG Unit Prices Guide</vt:lpstr>
      <vt:lpstr>' 2022 CRCOG Unit Prices Guide'!Print_Area</vt:lpstr>
      <vt:lpstr>'Cost Est Template (Prelim App)'!Print_Area</vt:lpstr>
      <vt:lpstr>' 2022 CRCOG Unit Prices Guide'!Print_Titles</vt:lpstr>
      <vt:lpstr>'Cost Est Template (Prelim App)'!Print_Titles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Parker, Jeff</dc:creator>
  <cp:lastModifiedBy>Rob Aloise</cp:lastModifiedBy>
  <cp:lastPrinted>2021-10-05T15:47:54Z</cp:lastPrinted>
  <dcterms:created xsi:type="dcterms:W3CDTF">2014-06-10T16:21:43Z</dcterms:created>
  <dcterms:modified xsi:type="dcterms:W3CDTF">2021-10-05T15:58:59Z</dcterms:modified>
</cp:coreProperties>
</file>