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C:\Users\smontanari\Desktop\2024 Solicitation\forms\"/>
    </mc:Choice>
  </mc:AlternateContent>
  <xr:revisionPtr revIDLastSave="0" documentId="8_{7F95FF05-EC7B-4037-822A-FD25DDF5C714}" xr6:coauthVersionLast="47" xr6:coauthVersionMax="47" xr10:uidLastSave="{00000000-0000-0000-0000-000000000000}"/>
  <bookViews>
    <workbookView xWindow="-28920" yWindow="-120" windowWidth="29040" windowHeight="15840" firstSheet="1" activeTab="1" xr2:uid="{00000000-000D-0000-FFFF-FFFF00000000}"/>
  </bookViews>
  <sheets>
    <sheet name="Cost Est Template (Prelim App)" sheetId="7" r:id="rId1"/>
    <sheet name=" 2023 CRCOG Unit Prices Guide" sheetId="10" r:id="rId2"/>
  </sheets>
  <definedNames>
    <definedName name="BASE" localSheetId="1">#REF!</definedName>
    <definedName name="BASE" localSheetId="0">#REF!</definedName>
    <definedName name="BASE">#REF!</definedName>
    <definedName name="CP" localSheetId="1">#REF!</definedName>
    <definedName name="CP" localSheetId="0">#REF!</definedName>
    <definedName name="CP">#REF!</definedName>
    <definedName name="EMULSIFIED" localSheetId="1">#REF!</definedName>
    <definedName name="EMULSIFIED" localSheetId="0">#REF!</definedName>
    <definedName name="EMULSIFIED">#REF!</definedName>
    <definedName name="LEVEL" localSheetId="1">#REF!</definedName>
    <definedName name="LEVEL" localSheetId="0">#REF!</definedName>
    <definedName name="LEVEL">#REF!</definedName>
    <definedName name="LTYPE" localSheetId="1">#REF!</definedName>
    <definedName name="LTYPE" localSheetId="0">#REF!</definedName>
    <definedName name="LTYPE">#REF!</definedName>
    <definedName name="_xlnm.Print_Area" localSheetId="1">' 2023 CRCOG Unit Prices Guide'!$B$1:$F$111</definedName>
    <definedName name="_xlnm.Print_Area" localSheetId="0">'Cost Est Template (Prelim App)'!$A$1:$J$71</definedName>
    <definedName name="_xlnm.Print_Titles" localSheetId="1">' 2023 CRCOG Unit Prices Guide'!$1:$4</definedName>
    <definedName name="_xlnm.Print_Titles" localSheetId="0">'Cost Est Template (Prelim App)'!$1:$4</definedName>
    <definedName name="TYPE" localSheetId="1">#REF!</definedName>
    <definedName name="TYPE" localSheetId="0">#REF!</definedName>
    <definedName name="TYPE">#REF!</definedName>
    <definedName name="TYPE2" localSheetId="1">#REF!</definedName>
    <definedName name="TYPE2" localSheetId="0">#REF!</definedName>
    <definedName name="TYPE2">#REF!</definedName>
    <definedName name="WEARING" localSheetId="1">#REF!</definedName>
    <definedName name="WEARING" localSheetId="0">#REF!</definedName>
    <definedName name="WEARING">#REF!</definedName>
    <definedName name="WTYPE" localSheetId="1">#REF!</definedName>
    <definedName name="WTYPE" localSheetId="0">#REF!</definedName>
    <definedName name="WTYP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5" i="7" l="1"/>
  <c r="I34" i="7"/>
  <c r="H11" i="7"/>
  <c r="H10" i="7"/>
  <c r="H9" i="7"/>
  <c r="H8" i="7"/>
  <c r="I37" i="7" l="1"/>
  <c r="I36" i="7"/>
  <c r="I33" i="7"/>
  <c r="I32" i="7"/>
  <c r="I31" i="7"/>
  <c r="I30" i="7"/>
  <c r="I29" i="7"/>
  <c r="I16" i="7"/>
  <c r="I15" i="7"/>
  <c r="I17" i="7"/>
  <c r="I8" i="7"/>
  <c r="F59" i="7" l="1"/>
  <c r="F61" i="7" s="1"/>
  <c r="I38" i="7"/>
  <c r="I28" i="7"/>
  <c r="I27" i="7"/>
  <c r="I26" i="7"/>
  <c r="I25" i="7"/>
  <c r="I24" i="7"/>
  <c r="I23" i="7"/>
  <c r="I22" i="7"/>
  <c r="I21" i="7"/>
  <c r="I20" i="7"/>
  <c r="I19" i="7"/>
  <c r="I10" i="7"/>
  <c r="I11" i="7"/>
  <c r="I18" i="7"/>
  <c r="I9" i="7"/>
  <c r="I40" i="7" l="1"/>
  <c r="I41" i="7" s="1"/>
  <c r="I43" i="7" s="1"/>
  <c r="I47" i="7" s="1"/>
  <c r="I50" i="7" l="1"/>
  <c r="I49" i="7"/>
  <c r="I48" i="7"/>
  <c r="I51" i="7" l="1"/>
  <c r="I53" i="7" s="1"/>
  <c r="I61" i="7" l="1"/>
  <c r="I63" i="7" s="1"/>
  <c r="I67" i="7" s="1"/>
  <c r="I68" i="7" l="1"/>
  <c r="I66" i="7"/>
  <c r="I71" i="7" l="1"/>
</calcChain>
</file>

<file path=xl/sharedStrings.xml><?xml version="1.0" encoding="utf-8"?>
<sst xmlns="http://schemas.openxmlformats.org/spreadsheetml/2006/main" count="354" uniqueCount="261">
  <si>
    <t>Construction Cost Estimate for LOTCIP Application</t>
  </si>
  <si>
    <t>2023 CRCOG LOTCIP PROJECT SOLICITATION</t>
  </si>
  <si>
    <t>Proposed Project Name, Municipality</t>
  </si>
  <si>
    <t>Major and Minor Contract Items</t>
  </si>
  <si>
    <r>
      <rPr>
        <b/>
        <u/>
        <sz val="10"/>
        <color rgb="FF000000"/>
        <rFont val="Calibri"/>
        <family val="2"/>
        <scheme val="minor"/>
      </rPr>
      <t>FOR PAVEMENT PRESERVATION/REHABILITATION/RECONSTRUCTION PROJECTS</t>
    </r>
    <r>
      <rPr>
        <b/>
        <sz val="10"/>
        <color rgb="FF000000"/>
        <rFont val="Calibri"/>
        <family val="2"/>
        <scheme val="minor"/>
      </rPr>
      <t>:
→ IF THE PROPOSED PROJECT RECEIVED A</t>
    </r>
    <r>
      <rPr>
        <b/>
        <i/>
        <sz val="10"/>
        <color rgb="FF000000"/>
        <rFont val="Calibri"/>
        <family val="2"/>
        <scheme val="minor"/>
      </rPr>
      <t xml:space="preserve"> PAVEMENT CONDITION AND REHABILITATION NEEDS ASSESSMENT</t>
    </r>
    <r>
      <rPr>
        <b/>
        <sz val="10"/>
        <color rgb="FF000000"/>
        <rFont val="Calibri"/>
        <family val="2"/>
        <scheme val="minor"/>
      </rPr>
      <t xml:space="preserve"> FROM CRCOG, OR IF THE PROPOSED PROJECT CONCEPT DOES NOT INCLUDE A COMPLETE PAVEMENT DESIGN  WITH SUPPORTING CALCULATIONS, TRAFFIC DATA, AND INVESTIGATIVE SAMPLING INFORMATION (AS REQUIRED), SELECT THE PAVEMENT REHABILITATION CATEGORY DETERMINED FOR THE PROJECT AND ENTER THE TOTAL PAVEMENT AREA (IN S.Y.) IN THE "QUANTITY" FOR THAT CATEGORY. NEXT, PROCEED TO ITEMIZATION OF OTHER MAJOR CONTRACT ITEMS BELOW.   
→ IF THE PROPOSED PROJECT CONCEPT INCLUDES A COMPLETE PAVEMENT DESIGN WITH SUPPORTING CALCULATIONS, TRAFFIC DATA, AND INVESTIGATIVE SAMPLING INFORMATION (AS REQUIRED), DISREGARD THIS SECTION AND PROCEED DIRECTLY TO FULL ITEMIZATION OF ALL MAJOR CONTRACT ITEMS.   
</t>
    </r>
    <r>
      <rPr>
        <b/>
        <u/>
        <sz val="10"/>
        <color rgb="FF000000"/>
        <rFont val="Calibri"/>
        <family val="2"/>
        <scheme val="minor"/>
      </rPr>
      <t>FOR ALL OTHER PROJECT TYPES</t>
    </r>
    <r>
      <rPr>
        <b/>
        <sz val="10"/>
        <color rgb="FF000000"/>
        <rFont val="Calibri"/>
        <family val="2"/>
        <scheme val="minor"/>
      </rPr>
      <t>:
→ DISREGARD THIS SECTION AND PROCEED DIRECTLY TO FULL ITEMIZATION OF ALL MAJOR CONTRACT ITEMS.</t>
    </r>
  </si>
  <si>
    <t>Category</t>
  </si>
  <si>
    <t>Description</t>
  </si>
  <si>
    <r>
      <rPr>
        <b/>
        <sz val="11"/>
        <rFont val="Calibri"/>
        <family val="2"/>
        <scheme val="minor"/>
      </rPr>
      <t>Unit</t>
    </r>
  </si>
  <si>
    <r>
      <rPr>
        <b/>
        <sz val="11"/>
        <rFont val="Calibri"/>
        <family val="2"/>
        <scheme val="minor"/>
      </rPr>
      <t>Quantity</t>
    </r>
  </si>
  <si>
    <t>Unit $</t>
  </si>
  <si>
    <t>Total Cost</t>
  </si>
  <si>
    <t>1</t>
  </si>
  <si>
    <t>PAVEMENT PRESERVATION</t>
  </si>
  <si>
    <t>S.Y.</t>
  </si>
  <si>
    <t>2</t>
  </si>
  <si>
    <t>MINOR REHABILITATION</t>
  </si>
  <si>
    <t>3</t>
  </si>
  <si>
    <t>MAJOR REHABILITATION</t>
  </si>
  <si>
    <t>4</t>
  </si>
  <si>
    <t>FULL DEPTH RECONSTRUCTION</t>
  </si>
  <si>
    <t>→ ITEMIZE MAJOR CONTRACT ITEMS BELOW AND ASSIGN UNIT PRICES FROM THE "2023 CRCOG UNIT PRICES GUIDE" TAB. IF A PAVEMENT QUANTITY WAS ENTERED IN ONE OF THE CATEGORIES ABOVE, THIS ITEMIZATION SHOULD NOT INCLUDE THE PAVEMENT ITEMS ALREADY ACCOUNTED IN THE UNIT PRICE FOR THAT CATEGORY.  SEE THE "2023 CRCOG UNIT PRICES GUIDE" TAB IN THIS WORKBOOK FOR ADDITIONAL INFORMATION ON THE ITEMS INCLUDED WITHIN EACH CATEGORY.</t>
  </si>
  <si>
    <t>Item No.</t>
  </si>
  <si>
    <t>Item</t>
  </si>
  <si>
    <t xml:space="preserve">→INSERT ADDITIONAL LINES ABOVE AS REQUIRED FOR THE PROJECT. CONFIRM THE SUMMATION FORMULA FOR THE "MAJOR ITEMS SUBTOTAL" (LINE "A") INCLUDES ALL ROWS ABOVE.   </t>
  </si>
  <si>
    <t>A</t>
  </si>
  <si>
    <t>Major Items Subtotal</t>
  </si>
  <si>
    <t>B</t>
  </si>
  <si>
    <r>
      <t xml:space="preserve">Minor Items Subtotal </t>
    </r>
    <r>
      <rPr>
        <sz val="11"/>
        <rFont val="Calibri"/>
        <family val="2"/>
        <scheme val="minor"/>
      </rPr>
      <t>(25% for all projects at the application phase)</t>
    </r>
  </si>
  <si>
    <t>% of Line "A"</t>
  </si>
  <si>
    <t>C</t>
  </si>
  <si>
    <t>Major and Minor Contract Items Subtotal (A + B)</t>
  </si>
  <si>
    <t>Other Item Allowances</t>
  </si>
  <si>
    <t>→ ASSIGN PERCENTAGES FOR MAJOR LUMP SUM ITEMS BASED ON LOTCIP RANGES &amp; PROJECT SPECIFICS (AVG 2022 LOTCIP VALUES SHOWN)</t>
  </si>
  <si>
    <t>Clearing and Grubbing (LOTCIP Range: 0.5% - 8%)</t>
  </si>
  <si>
    <t>% of Line "C"</t>
  </si>
  <si>
    <t>M &amp; P of Traffic (LOTCIP Range 1.5% - 8%)</t>
  </si>
  <si>
    <t>Mobilization and Project Closeout (LOTCIP Range: 2% - 10%)</t>
  </si>
  <si>
    <t>Construction Surveying (LOTCIP Range: 0.5% - 2%)</t>
  </si>
  <si>
    <t>D</t>
  </si>
  <si>
    <t>Other Items Subtotal</t>
  </si>
  <si>
    <t>E</t>
  </si>
  <si>
    <t>CONTRACT SUBTOTAL (C + D)</t>
  </si>
  <si>
    <t>Inflation  Costs (Simple Method)</t>
  </si>
  <si>
    <t>→ UPDATE "DATE OF ESTIMATE" &amp; "ANTICIPATED BID DATE" VALUES FOR THE PROJECT IN THE GREEN CELLS (PLACEHOLDER DATES SHOWN)</t>
  </si>
  <si>
    <t>Date of Estimate</t>
  </si>
  <si>
    <t>Anticipated Bid Date</t>
  </si>
  <si>
    <t>Base Years</t>
  </si>
  <si>
    <t>HIDE THIS LINE</t>
  </si>
  <si>
    <t>Annual Inflation (5%; defaults to 0% for bid date &lt; 1 yr)</t>
  </si>
  <si>
    <t>F</t>
  </si>
  <si>
    <t xml:space="preserve">Inflation Subtotal </t>
  </si>
  <si>
    <t>of Line "E"</t>
  </si>
  <si>
    <t>G</t>
  </si>
  <si>
    <r>
      <t>TOTAL CONTRACT COST ESTIMATE (E + F)</t>
    </r>
    <r>
      <rPr>
        <sz val="11"/>
        <rFont val="Calibri"/>
        <family val="2"/>
        <scheme val="minor"/>
      </rPr>
      <t xml:space="preserve"> (Rounded to nearest $1000)</t>
    </r>
  </si>
  <si>
    <t>LOTCIP Project Costs Summary</t>
  </si>
  <si>
    <t>Contract Cost Estimate (Line "G")</t>
  </si>
  <si>
    <r>
      <rPr>
        <b/>
        <sz val="11"/>
        <color rgb="FF000000"/>
        <rFont val="Calibri"/>
        <family val="2"/>
        <scheme val="minor"/>
      </rPr>
      <t>Contingencies</t>
    </r>
    <r>
      <rPr>
        <sz val="11"/>
        <color rgb="FF000000"/>
        <rFont val="Calibri"/>
        <family val="2"/>
        <scheme val="minor"/>
      </rPr>
      <t xml:space="preserve"> (10% FOR ALL PROJECTS - DO NOT REVISE)</t>
    </r>
  </si>
  <si>
    <r>
      <rPr>
        <b/>
        <sz val="11"/>
        <color rgb="FF000000"/>
        <rFont val="Calibri"/>
        <family val="2"/>
        <scheme val="minor"/>
      </rPr>
      <t>Incidentals</t>
    </r>
    <r>
      <rPr>
        <sz val="11"/>
        <color rgb="FF000000"/>
        <rFont val="Calibri"/>
        <family val="2"/>
        <scheme val="minor"/>
      </rPr>
      <t xml:space="preserve"> (10% FOR ALL PROJECTS - DO NOT REVISE)</t>
    </r>
  </si>
  <si>
    <t>Rights-of-Way (ROW)</t>
  </si>
  <si>
    <t>LS</t>
  </si>
  <si>
    <t>Enter Estimated ROW Costs→</t>
  </si>
  <si>
    <r>
      <rPr>
        <b/>
        <sz val="11"/>
        <color rgb="FF000000"/>
        <rFont val="Calibri"/>
        <family val="2"/>
        <scheme val="minor"/>
      </rPr>
      <t>Utility Adjustments</t>
    </r>
    <r>
      <rPr>
        <sz val="11"/>
        <color rgb="FF000000"/>
        <rFont val="Calibri"/>
        <family val="2"/>
        <scheme val="minor"/>
      </rPr>
      <t xml:space="preserve"> (LIMITED TO LOTCIP-PARTICIPATING COSTS)</t>
    </r>
  </si>
  <si>
    <t>Enter Estimated Utility Costs→</t>
  </si>
  <si>
    <t>TOTAL PROJECT COST</t>
  </si>
  <si>
    <t xml:space="preserve">2023 CRCOG LOTCIP PROJECT Construction Cost Estimating </t>
  </si>
  <si>
    <t>Unit Prices Guide for Major Items</t>
  </si>
  <si>
    <t>December 2022</t>
  </si>
  <si>
    <t>CTDOT
ITEM NO.</t>
  </si>
  <si>
    <t>ITEM DESCRIPTION</t>
  </si>
  <si>
    <t>UNIT</t>
  </si>
  <si>
    <t>UNIT PRICE</t>
  </si>
  <si>
    <t>Notes</t>
  </si>
  <si>
    <t xml:space="preserve">PAVEMENT REHABILITATION PRICES </t>
  </si>
  <si>
    <r>
      <rPr>
        <b/>
        <i/>
        <sz val="9"/>
        <rFont val="Calibri"/>
        <family val="2"/>
        <scheme val="minor"/>
      </rPr>
      <t>NOTES:</t>
    </r>
    <r>
      <rPr>
        <i/>
        <sz val="9"/>
        <rFont val="Calibri"/>
        <family val="2"/>
        <scheme val="minor"/>
      </rPr>
      <t xml:space="preserve">
i. THESE UNIT PRICES ARE TO BE USED FOR ANY PROPOSED PAVEMENT REHABILITATION/RECONSTRUCTION PROJECT FOR WHICH A COMPLETE PAVEMENT DESIGN (WITH ALL SUPPORTING CALCULATIONS, TRAFFIC DATA, AND EXISTING PAVEMENT STRUCTURE INFORMATION, AS REQUIRED) </t>
    </r>
    <r>
      <rPr>
        <i/>
        <u/>
        <sz val="9"/>
        <rFont val="Calibri"/>
        <family val="2"/>
        <scheme val="minor"/>
      </rPr>
      <t>IS NOT</t>
    </r>
    <r>
      <rPr>
        <i/>
        <sz val="9"/>
        <rFont val="Calibri"/>
        <family val="2"/>
        <scheme val="minor"/>
      </rPr>
      <t xml:space="preserve"> BEING PROVIDED IN THE APPLICATION. THESE UNIT PRICES ARE TO BE APPLIED TO THE OVERALL PAVEMENT AREA OF THE PROPOSED PROJECT, INCLUDING MAINLINE AND SIDEROAD APPROACHES. ANY PAVEMENT-RELATED WORK THAT IS ATYPICAL OF THE GENERAL PAVEMENT REHABILITATION/RECONSTRUCTION AREA IS TO BE ESTIMATED SEPARATELY BASED ON INDIVIDUAL MAJOR  ITEMS AND UNIT PRICES. SEE NOTES ii AND iii. 
ii. PAVEMENT PRESERVATION AND MINOR REHABILITATION PROJECTS THAT REQUIRE SOME ADDITIONAL CRACK SEALING AND/OR FULL-DEPTH PATCHING TO ADDRESS LIMITED AREAS OF MORE SEVERE PAVEMENT DISTRESSES ARE TO INCLUDE THIS ADDITIONAL WORK USING THE INDIVIDUAL MAJOR ITEMS AND UNIT PRICES. 
iii. PAVEMENT PRESERVATION, MINOR REHABILITATION AND MAJOR REHABILITATION PROJECTS THAT REQUIRE SOME FULL-DEPTH CONSTRUCTION FOR BOX WIDENING, NEW GRANITE/CONCRETE CURBING INSTALLATIONS, AND/OR NEW DRAINAGE INSTALLATIONS ARE TO INCLUDE THIS WORK USING THE APPLICABLE INDIVIDUAL MAJOR ITEMS AND UNIT PRICES.  </t>
    </r>
  </si>
  <si>
    <t>CATEGORY 1</t>
  </si>
  <si>
    <t>CATEGORY 2</t>
  </si>
  <si>
    <t>CATEGORY 3</t>
  </si>
  <si>
    <t>CATEGORY 4</t>
  </si>
  <si>
    <t xml:space="preserve">INDIVIDUAL PAVEMENT ITEMS </t>
  </si>
  <si>
    <t>0202501</t>
  </si>
  <si>
    <t>CUT CONCRETE PAVEMENT</t>
  </si>
  <si>
    <t>L.F.</t>
  </si>
  <si>
    <t>0202502</t>
  </si>
  <si>
    <t>REMOVAL OF CONCRETE PAVEMENT</t>
  </si>
  <si>
    <t>0202529</t>
  </si>
  <si>
    <t>CUT BITUMINOUS CONCRETE PAVEMENT</t>
  </si>
  <si>
    <t>0209001</t>
  </si>
  <si>
    <t>FORMATION OF SUBGRADE</t>
  </si>
  <si>
    <t>0212000</t>
  </si>
  <si>
    <t>SUBBASE</t>
  </si>
  <si>
    <t>C.Y.</t>
  </si>
  <si>
    <t>0304002</t>
  </si>
  <si>
    <t>PROCESSED AGGREGATE BASE</t>
  </si>
  <si>
    <t>0406125.20</t>
  </si>
  <si>
    <t>BITUMINOUS CONCRETE PATCHING - PARTIAL DEPTH</t>
  </si>
  <si>
    <t>0406128.20</t>
  </si>
  <si>
    <t>BITUMINOUS CONCRETE PATCHING - FULL DEPTH</t>
  </si>
  <si>
    <t>0406157</t>
  </si>
  <si>
    <t>PMA S0.375</t>
  </si>
  <si>
    <t>TON</t>
  </si>
  <si>
    <t>0406159</t>
  </si>
  <si>
    <t>PMA S0.5</t>
  </si>
  <si>
    <t>0406170</t>
  </si>
  <si>
    <t>HMA S1</t>
  </si>
  <si>
    <t>0406171</t>
  </si>
  <si>
    <t>HMA S0.5</t>
  </si>
  <si>
    <t>0406172</t>
  </si>
  <si>
    <t>HMA S0.375</t>
  </si>
  <si>
    <t>0406173</t>
  </si>
  <si>
    <t>HMA S0.25</t>
  </si>
  <si>
    <t>0406194</t>
  </si>
  <si>
    <t>JOINT AND CRACK SEALING OF BITUMINOUS CONCRETE PAVEMENT</t>
  </si>
  <si>
    <t>0406236</t>
  </si>
  <si>
    <t>MATERIAL FOR TACK COAT</t>
  </si>
  <si>
    <t>GAL.</t>
  </si>
  <si>
    <t>0406600</t>
  </si>
  <si>
    <t>MATERIAL TRANSFER VEHICLE</t>
  </si>
  <si>
    <t>0409001</t>
  </si>
  <si>
    <t>FINE MILLING OF BITUMINOUS CONCRETE (0" TO 4")</t>
  </si>
  <si>
    <t>0409002</t>
  </si>
  <si>
    <t>STANDARD MILLING OF BITUMINOUS CONCRETE (4" TO 8")</t>
  </si>
  <si>
    <t>EARTHWORK</t>
  </si>
  <si>
    <t>0202000</t>
  </si>
  <si>
    <t>EARTH EXCAVATION</t>
  </si>
  <si>
    <t>500 CY</t>
  </si>
  <si>
    <t>2000 CY</t>
  </si>
  <si>
    <t>5000 CY</t>
  </si>
  <si>
    <t>0202100</t>
  </si>
  <si>
    <t>ROCK EXCAVATION</t>
  </si>
  <si>
    <t>10 CY</t>
  </si>
  <si>
    <t>100 CY</t>
  </si>
  <si>
    <t>0207000</t>
  </si>
  <si>
    <t>BORROW</t>
  </si>
  <si>
    <t>1000 CY</t>
  </si>
  <si>
    <t>DRAINAGE</t>
  </si>
  <si>
    <t>0286001.10</t>
  </si>
  <si>
    <t>ROCK IN DRAINAGE TRENCH EXCAVATION 0'-10' DEEP</t>
  </si>
  <si>
    <t>586086</t>
  </si>
  <si>
    <t>ABANDON DRAINAGE STRUCTURE</t>
  </si>
  <si>
    <t>EA.</t>
  </si>
  <si>
    <t>0586001.10</t>
  </si>
  <si>
    <t>TYPE 'C' CATCH BASIN - 0' - 10' DEEP</t>
  </si>
  <si>
    <t>0586003.10</t>
  </si>
  <si>
    <t>TYPE 'C' CATCH BASIN DOUBLE GRATE TYPE 1 - 0' - 10' DEEP</t>
  </si>
  <si>
    <t>0586005.10</t>
  </si>
  <si>
    <t>TYPE 'C' CATCH BASIN DOUBLE GRATE TYPE 2 - 0' - 10' DEEP</t>
  </si>
  <si>
    <t>0586040.10</t>
  </si>
  <si>
    <t>TYPE 'C-L' CATCH BASIN - 0' - 10' DEEP</t>
  </si>
  <si>
    <t>0586500.10</t>
  </si>
  <si>
    <t>MANHOLE - 0' - 10' DEEP</t>
  </si>
  <si>
    <t>0586600</t>
  </si>
  <si>
    <t>RESET CATCH BASIN</t>
  </si>
  <si>
    <t>0586651</t>
  </si>
  <si>
    <t>RESET MANHOLE (STORM)</t>
  </si>
  <si>
    <t>0586703</t>
  </si>
  <si>
    <t>CONVERT CATCH BASIN TO MANHOLE</t>
  </si>
  <si>
    <t>0586750</t>
  </si>
  <si>
    <t>TYPE 'C' CATCH BASIN TOP</t>
  </si>
  <si>
    <t>0586760</t>
  </si>
  <si>
    <t>TYPE "C-L" CATCH BASIN TOP</t>
  </si>
  <si>
    <t>0586780</t>
  </si>
  <si>
    <t>MANHOLE FRAME AND COVER</t>
  </si>
  <si>
    <t>0586790.10</t>
  </si>
  <si>
    <t>REMOVE DRAINAGE STRUCTURE - 0' - 10' DEEP</t>
  </si>
  <si>
    <t>0686000.12</t>
  </si>
  <si>
    <t>12'' R.C. PIPE - 0' - 10' DEEP</t>
  </si>
  <si>
    <t>0686000.15</t>
  </si>
  <si>
    <t>15" R.C. PIPE - 0' - 10' DEEP</t>
  </si>
  <si>
    <t>0686000.18</t>
  </si>
  <si>
    <t>18'' R.C. PIPE - 0' - 10' DEEP</t>
  </si>
  <si>
    <t>0686000.24</t>
  </si>
  <si>
    <t>24'' R.C. PIPE - 0' - 10' DEEP</t>
  </si>
  <si>
    <t>0686000.30</t>
  </si>
  <si>
    <t>30'' R.C. PIPE - 0' - 10' DEEP</t>
  </si>
  <si>
    <t>0686700.12</t>
  </si>
  <si>
    <t>12'' REINFORCED CONCRETE DRAINAGE PIPE END</t>
  </si>
  <si>
    <t>0686700.15</t>
  </si>
  <si>
    <t>15'' REINFORCED CONCRETE DRAINAGE PIPE END</t>
  </si>
  <si>
    <t>0686700.18</t>
  </si>
  <si>
    <t>18'' REINFORCED CONCRETE DRAINAGE PIPE END</t>
  </si>
  <si>
    <t>0686700.24</t>
  </si>
  <si>
    <t>24'' REINFORCED CONCRETE DRAINAGE PIPE END</t>
  </si>
  <si>
    <t>0703010</t>
  </si>
  <si>
    <t>STANDARD RIPRAP</t>
  </si>
  <si>
    <t>0703012</t>
  </si>
  <si>
    <t>MODIFIED RIPRAP</t>
  </si>
  <si>
    <t>0751711</t>
  </si>
  <si>
    <t>6" UNDERDRAIN</t>
  </si>
  <si>
    <t>GUIDE RAIL</t>
  </si>
  <si>
    <t>0910300</t>
  </si>
  <si>
    <t>METAL BEAM RAIL (R-B MASH)</t>
  </si>
  <si>
    <t>0910173</t>
  </si>
  <si>
    <t>R-B 350 BRIDGE ATTACHMENT - VERTICAL SHAPED PARAPET</t>
  </si>
  <si>
    <t>0911923</t>
  </si>
  <si>
    <t>R-B END ANCHORAGE - TYPE I</t>
  </si>
  <si>
    <t>0911924</t>
  </si>
  <si>
    <t>R-B END ANCHORAGE - TYPE II</t>
  </si>
  <si>
    <t>OTHER ITEMS</t>
  </si>
  <si>
    <t>0202512</t>
  </si>
  <si>
    <t>CUT CONCRETE SIDEWALK</t>
  </si>
  <si>
    <t>0219001</t>
  </si>
  <si>
    <t>SEDIMENTATION CONTROL SYSTEM</t>
  </si>
  <si>
    <t>0219011</t>
  </si>
  <si>
    <t>SEDIMENT CONTROL AT CATCH BASIN</t>
  </si>
  <si>
    <t>0811001</t>
  </si>
  <si>
    <t>CONCRETE CURBING</t>
  </si>
  <si>
    <t>0813001</t>
  </si>
  <si>
    <t>5'' GRANITE STONE CURBING</t>
  </si>
  <si>
    <t>0813011</t>
  </si>
  <si>
    <t>5'' GRANITE CURVED STONE CURBING</t>
  </si>
  <si>
    <t>0815001</t>
  </si>
  <si>
    <t>BITUMINOUS CONCRETE LIP CURBING</t>
  </si>
  <si>
    <t>0815091</t>
  </si>
  <si>
    <t>REMOVAL OF BITUMINOUS CONCRETE LIP CURBING</t>
  </si>
  <si>
    <t>0822100.01</t>
  </si>
  <si>
    <t>TEMPORARY TRAFFIC BARRIER</t>
  </si>
  <si>
    <t>0822101.01</t>
  </si>
  <si>
    <t>RELOCATED TEMPORARY TRAFFIC BARRIER</t>
  </si>
  <si>
    <t>0921001</t>
  </si>
  <si>
    <t>CONCRETE SIDEWALK</t>
  </si>
  <si>
    <t>S.F.</t>
  </si>
  <si>
    <t>0921002</t>
  </si>
  <si>
    <t>CONCRETE SIDEWALK - 8'' THICK</t>
  </si>
  <si>
    <t>0921005</t>
  </si>
  <si>
    <t>CONCRETE SIDEWALK RAMP</t>
  </si>
  <si>
    <t>0921024</t>
  </si>
  <si>
    <t>CONCRETE PAVERS</t>
  </si>
  <si>
    <t>0921048</t>
  </si>
  <si>
    <t>DETECTABLE WARNING SURFACE</t>
  </si>
  <si>
    <t>0922001</t>
  </si>
  <si>
    <t>BITUMINOUS CONCRETE SIDEWALK</t>
  </si>
  <si>
    <t>0922050</t>
  </si>
  <si>
    <t>DECORATIVE CROSSWALK</t>
  </si>
  <si>
    <t>0922500</t>
  </si>
  <si>
    <t>BITUMINOUS CONCRETE DRIVEWAY (COMMERCIAL)</t>
  </si>
  <si>
    <t>0922501</t>
  </si>
  <si>
    <t>BITUMINOUS CONCRETE DRIVEWAY</t>
  </si>
  <si>
    <t>0944000</t>
  </si>
  <si>
    <t>FURNISHING AND PLACING TOPSOIL</t>
  </si>
  <si>
    <t>0950005</t>
  </si>
  <si>
    <t>TURF ESTABLISHMENT</t>
  </si>
  <si>
    <t>0969060</t>
  </si>
  <si>
    <t>CONSTRUCTION FIELD OFFICE, SMALL</t>
  </si>
  <si>
    <t>MO.</t>
  </si>
  <si>
    <t>0970006</t>
  </si>
  <si>
    <t>TRAFFICPERSON (MUNICIPAL POLICE OFFICER)</t>
  </si>
  <si>
    <t>HR.</t>
  </si>
  <si>
    <t>0970007</t>
  </si>
  <si>
    <t>TRAFFICPERSON (UNIFORMED FLAGGER)</t>
  </si>
  <si>
    <t>FOR THE FOLLOWING ITEMS - PLEASE SEE CTDOT's 2022 ESTIMATING GUIDELINES - LINKED HERE</t>
  </si>
  <si>
    <t>BRIDGE ITEMS - PAGE 20</t>
  </si>
  <si>
    <t>RETAINING WALLS - PAGE 22</t>
  </si>
  <si>
    <t>SIGNALIZATION ITEMS - PAGE 22</t>
  </si>
  <si>
    <t>NOTES:</t>
  </si>
  <si>
    <t xml:space="preserve">PAVEMENT PRESERVATION UNIT PRICING ACCOUNTS FOR THE APPLICATION OF A TYPICAL SURFACE TREATMENT SUCH AS RUBBERIZED CHIP SEALING OR MICROSURFACING. </t>
  </si>
  <si>
    <t xml:space="preserve">MINOR REHABILITATION UNIT PRICING IS BASED ON A REPRESENTATIVE "MILL AND OVERLAY" TREATMENT AND ACCOUNTS FOR MILLING, PMA/HMA, MATERIAL TRANSFER VEHICLE, AND TACK COAT ITEMS.  </t>
  </si>
  <si>
    <t xml:space="preserve">MAJOR REHABILITATION UNIT PRICING IS BASED ON A REPRESENTATIVE "PEEL AND PAVE" TREATMENT AND ACCOUNTS FOR PAVEMENT REMOVAL, PMA/HMA, MATERIAL TRANSFER VEHICLE, AND TACK COAT ITEMS. </t>
  </si>
  <si>
    <t xml:space="preserve">FULL-DEPTH RECONSTRUCTION UNIT PRICING IS BASED ON A REPRESENTATIVE FULL-DEPTH PAVEMENT STRUCTURE AND ACCOUNTS FOR EXCAVATION WITHIN THE PAVEMENT LIMITS, FORMATION OF SUBGRADE, SUBBASE, PROCESSED AGGREGATE BASE, PMA/HMA, MATERIAL TRANSFER VEHICLE, AND TACK COAT ITEMS.  </t>
  </si>
  <si>
    <t>CTDOT RECOMMENDS INCLUDING THE MATERIAL TRANSFER VEHICLE ITEM FOR ALL PROJECTS WITH 500 LF OR MORE OF PAVING. QUANTITY IS APPLICABLE TO THE SURFACE COURSE OF PAVEMENT ONLY, PER CTDOT SPECIFICATIONS.</t>
  </si>
  <si>
    <t>DRAINAGE STRUCTURES, PIPE, AND PIPE END SECTIONS AND THEIR ASSOCIATED UNIT PRICES ARE FOR ALL-INCLUSIVE ITEMS CONSISTENT WITH CTDOT'S STANDARD SPECIFICATIONS, FORM 818, SECTIONS 2.86, 5.86 AND 6.86.</t>
  </si>
  <si>
    <t xml:space="preserve">TRAFFICPERSON IS SHOWN AS AN HOURLY PRICE TO HELP ESTABLISH THE TOTAL ESTIMATED COST. ESTIMATES ARE TO INCLUDE THE TOTAL ESTIMATED COST (UNIT = "EST.") AND A QUANTITY OF 1. ALL ESTIMATES NEED TO INCLUDE A TRAFFICPERSON ITEM FOR LOTCIP APPLICATION PURPOSES.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</si>
</sst>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164" formatCode="###0;###0"/>
    <numFmt numFmtId="165" formatCode="0.0%"/>
    <numFmt numFmtId="166" formatCode="_(&quot;$&quot;* #,##0_);_(&quot;$&quot;* \(#,##0\);_(&quot;$&quot;* &quot;-&quot;??_);_(@_)"/>
    <numFmt numFmtId="167" formatCode="&quot;$&quot;#,##0"/>
    <numFmt numFmtId="168" formatCode="[$-409]mmm\-yy;@"/>
    <numFmt numFmtId="169" formatCode="0."/>
    <numFmt numFmtId="170" formatCode="&quot;$&quot;#,##0.00"/>
  </numFmts>
  <fonts count="44" x14ac:knownFonts="1">
    <font>
      <sz val="10"/>
      <color rgb="FF000000"/>
      <name val="Times New Roman"/>
      <charset val="204"/>
    </font>
    <font>
      <sz val="10"/>
      <color rgb="FF000000"/>
      <name val="Times New Roman"/>
      <family val="1"/>
    </font>
    <font>
      <sz val="10"/>
      <color rgb="FF000000"/>
      <name val="Arial"/>
      <family val="2"/>
    </font>
    <font>
      <sz val="12"/>
      <color rgb="FF000000"/>
      <name val="Arial"/>
      <family val="2"/>
    </font>
    <font>
      <b/>
      <sz val="12"/>
      <color rgb="FF365F91"/>
      <name val="Calibri"/>
      <family val="2"/>
    </font>
    <font>
      <sz val="11"/>
      <color rgb="FF000000"/>
      <name val="Arial"/>
      <family val="2"/>
    </font>
    <font>
      <sz val="17"/>
      <color rgb="FF365F91"/>
      <name val="Calibri"/>
      <family val="2"/>
    </font>
    <font>
      <b/>
      <sz val="11"/>
      <name val="Calibri"/>
      <family val="2"/>
      <scheme val="minor"/>
    </font>
    <font>
      <b/>
      <sz val="11"/>
      <color rgb="FF000000"/>
      <name val="Calibri"/>
      <family val="2"/>
      <scheme val="minor"/>
    </font>
    <font>
      <sz val="11"/>
      <color rgb="FF000000"/>
      <name val="Calibri"/>
      <family val="2"/>
      <scheme val="minor"/>
    </font>
    <font>
      <sz val="11"/>
      <name val="Calibri"/>
      <family val="2"/>
      <scheme val="minor"/>
    </font>
    <font>
      <b/>
      <sz val="11"/>
      <color theme="3"/>
      <name val="Calibri"/>
      <family val="2"/>
      <scheme val="minor"/>
    </font>
    <font>
      <sz val="11"/>
      <color rgb="FF3F3F76"/>
      <name val="Calibri"/>
      <family val="2"/>
      <scheme val="minor"/>
    </font>
    <font>
      <b/>
      <sz val="11"/>
      <color rgb="FFFA7D00"/>
      <name val="Calibri"/>
      <family val="2"/>
      <scheme val="minor"/>
    </font>
    <font>
      <i/>
      <sz val="11"/>
      <color rgb="FF7F7F7F"/>
      <name val="Calibri"/>
      <family val="2"/>
      <scheme val="minor"/>
    </font>
    <font>
      <b/>
      <sz val="11"/>
      <color theme="1"/>
      <name val="Calibri"/>
      <family val="2"/>
      <scheme val="minor"/>
    </font>
    <font>
      <sz val="10"/>
      <name val="Arial"/>
      <family val="2"/>
    </font>
    <font>
      <sz val="10"/>
      <name val="Arial"/>
      <family val="2"/>
    </font>
    <font>
      <i/>
      <sz val="11"/>
      <name val="Calibri"/>
      <family val="2"/>
      <scheme val="minor"/>
    </font>
    <font>
      <sz val="10"/>
      <name val="Calibri"/>
      <family val="2"/>
      <scheme val="minor"/>
    </font>
    <font>
      <b/>
      <sz val="12"/>
      <name val="Arial"/>
      <family val="2"/>
    </font>
    <font>
      <sz val="12"/>
      <name val="Arial"/>
      <family val="2"/>
    </font>
    <font>
      <sz val="10"/>
      <name val="Times New Roman"/>
      <family val="1"/>
    </font>
    <font>
      <b/>
      <i/>
      <sz val="10"/>
      <name val="Calibri"/>
      <family val="2"/>
      <scheme val="minor"/>
    </font>
    <font>
      <b/>
      <sz val="10"/>
      <name val="Calibri"/>
      <family val="2"/>
      <scheme val="minor"/>
    </font>
    <font>
      <sz val="10"/>
      <color theme="1"/>
      <name val="Calibri"/>
      <family val="2"/>
      <scheme val="minor"/>
    </font>
    <font>
      <strike/>
      <sz val="10"/>
      <color rgb="FFFF0000"/>
      <name val="Calibri"/>
      <family val="2"/>
      <scheme val="minor"/>
    </font>
    <font>
      <sz val="10"/>
      <color rgb="FF000000"/>
      <name val="Calibri"/>
      <family val="2"/>
      <scheme val="minor"/>
    </font>
    <font>
      <u/>
      <sz val="10"/>
      <color theme="10"/>
      <name val="Times New Roman"/>
      <family val="1"/>
    </font>
    <font>
      <b/>
      <u/>
      <sz val="10"/>
      <color theme="10"/>
      <name val="Calibri"/>
      <family val="2"/>
      <scheme val="minor"/>
    </font>
    <font>
      <b/>
      <sz val="17"/>
      <color rgb="FF365F91"/>
      <name val="Calibri"/>
      <family val="2"/>
    </font>
    <font>
      <sz val="20"/>
      <color rgb="FF365F91"/>
      <name val="Calibri"/>
      <family val="2"/>
    </font>
    <font>
      <b/>
      <sz val="11"/>
      <color theme="0"/>
      <name val="Calibri"/>
      <family val="2"/>
      <scheme val="minor"/>
    </font>
    <font>
      <sz val="8"/>
      <name val="Times New Roman"/>
      <family val="1"/>
    </font>
    <font>
      <b/>
      <sz val="13"/>
      <name val="Calibri"/>
      <family val="2"/>
      <scheme val="minor"/>
    </font>
    <font>
      <b/>
      <sz val="14"/>
      <name val="Calibri"/>
      <family val="2"/>
    </font>
    <font>
      <b/>
      <sz val="10"/>
      <color rgb="FF000000"/>
      <name val="Calibri"/>
      <family val="2"/>
      <scheme val="minor"/>
    </font>
    <font>
      <i/>
      <sz val="9"/>
      <name val="Calibri"/>
      <family val="2"/>
      <scheme val="minor"/>
    </font>
    <font>
      <b/>
      <i/>
      <sz val="9"/>
      <name val="Calibri"/>
      <family val="2"/>
      <scheme val="minor"/>
    </font>
    <font>
      <b/>
      <i/>
      <sz val="10"/>
      <color rgb="FF000000"/>
      <name val="Calibri"/>
      <family val="2"/>
      <scheme val="minor"/>
    </font>
    <font>
      <i/>
      <u/>
      <sz val="9"/>
      <name val="Calibri"/>
      <family val="2"/>
      <scheme val="minor"/>
    </font>
    <font>
      <b/>
      <u/>
      <sz val="10"/>
      <color rgb="FF000000"/>
      <name val="Calibri"/>
      <family val="2"/>
      <scheme val="minor"/>
    </font>
    <font>
      <b/>
      <u/>
      <sz val="10"/>
      <color rgb="FF0000FF"/>
      <name val="Calibri"/>
      <family val="2"/>
      <scheme val="minor"/>
    </font>
    <font>
      <b/>
      <sz val="9"/>
      <color rgb="FF000000"/>
      <name val="Calibri"/>
      <family val="2"/>
      <scheme val="minor"/>
    </font>
  </fonts>
  <fills count="11">
    <fill>
      <patternFill patternType="none"/>
    </fill>
    <fill>
      <patternFill patternType="gray125"/>
    </fill>
    <fill>
      <patternFill patternType="solid">
        <fgColor rgb="FFFFFFFF"/>
      </patternFill>
    </fill>
    <fill>
      <patternFill patternType="solid">
        <fgColor rgb="FFFFCC99"/>
      </patternFill>
    </fill>
    <fill>
      <patternFill patternType="solid">
        <fgColor rgb="FFF2F2F2"/>
      </patternFill>
    </fill>
    <fill>
      <patternFill patternType="solid">
        <fgColor theme="0"/>
        <bgColor indexed="64"/>
      </patternFill>
    </fill>
    <fill>
      <patternFill patternType="solid">
        <fgColor theme="6" tint="0.79998168889431442"/>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3"/>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style="thin">
        <color indexed="64"/>
      </left>
      <right style="thin">
        <color indexed="64"/>
      </right>
      <top style="thin">
        <color theme="0" tint="-0.14996795556505021"/>
      </top>
      <bottom style="thin">
        <color indexed="64"/>
      </bottom>
      <diagonal/>
    </border>
    <border>
      <left style="thin">
        <color indexed="64"/>
      </left>
      <right style="thin">
        <color indexed="64"/>
      </right>
      <top style="thin">
        <color theme="0" tint="-0.14996795556505021"/>
      </top>
      <bottom style="thin">
        <color theme="0" tint="-0.24994659260841701"/>
      </bottom>
      <diagonal/>
    </border>
    <border>
      <left style="thin">
        <color indexed="64"/>
      </left>
      <right style="thin">
        <color indexed="64"/>
      </right>
      <top/>
      <bottom style="thin">
        <color theme="0" tint="-0.14996795556505021"/>
      </bottom>
      <diagonal/>
    </border>
    <border>
      <left style="thin">
        <color auto="1"/>
      </left>
      <right style="thin">
        <color auto="1"/>
      </right>
      <top style="thin">
        <color theme="0" tint="-0.14993743705557422"/>
      </top>
      <bottom style="thin">
        <color indexed="64"/>
      </bottom>
      <diagonal/>
    </border>
    <border>
      <left style="thin">
        <color indexed="64"/>
      </left>
      <right style="thin">
        <color indexed="64"/>
      </right>
      <top style="thin">
        <color theme="0" tint="-0.14996795556505021"/>
      </top>
      <bottom/>
      <diagonal/>
    </border>
    <border>
      <left style="thin">
        <color auto="1"/>
      </left>
      <right style="thin">
        <color auto="1"/>
      </right>
      <top style="thin">
        <color theme="0" tint="-0.14993743705557422"/>
      </top>
      <bottom style="thin">
        <color theme="0" tint="-0.14993743705557422"/>
      </bottom>
      <diagonal/>
    </border>
    <border>
      <left style="thin">
        <color indexed="64"/>
      </left>
      <right/>
      <top style="thin">
        <color indexed="64"/>
      </top>
      <bottom style="thin">
        <color theme="0" tint="-0.14996795556505021"/>
      </bottom>
      <diagonal/>
    </border>
    <border>
      <left/>
      <right/>
      <top style="thin">
        <color indexed="64"/>
      </top>
      <bottom style="thin">
        <color theme="0" tint="-0.14996795556505021"/>
      </bottom>
      <diagonal/>
    </border>
    <border>
      <left/>
      <right style="thin">
        <color indexed="64"/>
      </right>
      <top style="thin">
        <color indexed="64"/>
      </top>
      <bottom style="thin">
        <color theme="0" tint="-0.14996795556505021"/>
      </bottom>
      <diagonal/>
    </border>
    <border>
      <left style="thin">
        <color indexed="64"/>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indexed="64"/>
      </right>
      <top style="thin">
        <color theme="0" tint="-0.14996795556505021"/>
      </top>
      <bottom style="thin">
        <color theme="0" tint="-0.14996795556505021"/>
      </bottom>
      <diagonal/>
    </border>
    <border>
      <left style="thin">
        <color indexed="64"/>
      </left>
      <right/>
      <top style="thin">
        <color theme="0" tint="-0.14996795556505021"/>
      </top>
      <bottom style="thin">
        <color indexed="64"/>
      </bottom>
      <diagonal/>
    </border>
    <border>
      <left/>
      <right/>
      <top style="thin">
        <color theme="0" tint="-0.14996795556505021"/>
      </top>
      <bottom style="thin">
        <color indexed="64"/>
      </bottom>
      <diagonal/>
    </border>
    <border>
      <left/>
      <right style="thin">
        <color indexed="64"/>
      </right>
      <top style="thin">
        <color theme="0" tint="-0.14996795556505021"/>
      </top>
      <bottom style="thin">
        <color indexed="64"/>
      </bottom>
      <diagonal/>
    </border>
  </borders>
  <cellStyleXfs count="13">
    <xf numFmtId="0" fontId="0" fillId="0" borderId="0"/>
    <xf numFmtId="44" fontId="1" fillId="0" borderId="0" applyFont="0" applyFill="0" applyBorder="0" applyAlignment="0" applyProtection="0"/>
    <xf numFmtId="9" fontId="1" fillId="0" borderId="0" applyFont="0" applyFill="0" applyBorder="0" applyAlignment="0" applyProtection="0"/>
    <xf numFmtId="0" fontId="11" fillId="0" borderId="5" applyNumberFormat="0" applyFill="0" applyAlignment="0" applyProtection="0"/>
    <xf numFmtId="0" fontId="12" fillId="3" borderId="6" applyNumberFormat="0" applyAlignment="0" applyProtection="0"/>
    <xf numFmtId="0" fontId="13" fillId="4" borderId="6" applyNumberFormat="0" applyAlignment="0" applyProtection="0"/>
    <xf numFmtId="0" fontId="14" fillId="0" borderId="0" applyNumberFormat="0" applyFill="0" applyBorder="0" applyAlignment="0" applyProtection="0"/>
    <xf numFmtId="0" fontId="15" fillId="0" borderId="7" applyNumberFormat="0" applyFill="0" applyAlignment="0" applyProtection="0"/>
    <xf numFmtId="0" fontId="16" fillId="0" borderId="0"/>
    <xf numFmtId="9" fontId="17" fillId="0" borderId="0" applyFont="0" applyFill="0" applyBorder="0" applyAlignment="0" applyProtection="0"/>
    <xf numFmtId="9" fontId="16" fillId="0" borderId="0" applyFont="0" applyFill="0" applyBorder="0" applyAlignment="0" applyProtection="0"/>
    <xf numFmtId="0" fontId="22" fillId="0" borderId="0"/>
    <xf numFmtId="0" fontId="28" fillId="0" borderId="0" applyNumberFormat="0" applyFill="0" applyBorder="0" applyAlignment="0" applyProtection="0"/>
  </cellStyleXfs>
  <cellXfs count="263">
    <xf numFmtId="0" fontId="0" fillId="2" borderId="0" xfId="0" applyFill="1" applyAlignment="1">
      <alignment horizontal="left" vertical="top"/>
    </xf>
    <xf numFmtId="0" fontId="2" fillId="2" borderId="0" xfId="0" applyFont="1" applyFill="1" applyAlignment="1">
      <alignment horizontal="left" vertical="top"/>
    </xf>
    <xf numFmtId="0" fontId="3" fillId="2" borderId="0" xfId="0" applyFont="1" applyFill="1" applyAlignment="1">
      <alignment horizontal="center" vertical="center"/>
    </xf>
    <xf numFmtId="0" fontId="3" fillId="2" borderId="0" xfId="0" applyFont="1" applyFill="1" applyAlignment="1">
      <alignment horizontal="left" vertical="center"/>
    </xf>
    <xf numFmtId="0" fontId="2" fillId="2" borderId="0" xfId="0" applyFont="1" applyFill="1" applyAlignment="1">
      <alignment horizontal="center" vertical="center"/>
    </xf>
    <xf numFmtId="0" fontId="4" fillId="2" borderId="0" xfId="0" applyFont="1" applyFill="1" applyAlignment="1">
      <alignment horizontal="left" vertical="center"/>
    </xf>
    <xf numFmtId="14" fontId="5" fillId="2" borderId="0" xfId="0" applyNumberFormat="1" applyFont="1" applyFill="1" applyAlignment="1">
      <alignment horizontal="left" vertical="top"/>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2" borderId="0" xfId="0" applyFont="1" applyFill="1" applyAlignment="1">
      <alignment horizontal="center" vertical="center"/>
    </xf>
    <xf numFmtId="44" fontId="9" fillId="2" borderId="1" xfId="0" applyNumberFormat="1" applyFont="1" applyFill="1" applyBorder="1" applyAlignment="1">
      <alignment horizontal="center" vertical="center" wrapText="1"/>
    </xf>
    <xf numFmtId="0" fontId="9" fillId="2" borderId="0" xfId="0" applyFont="1" applyFill="1" applyAlignment="1">
      <alignment horizontal="left" vertical="center"/>
    </xf>
    <xf numFmtId="0" fontId="8" fillId="2" borderId="0" xfId="0" applyFont="1" applyFill="1" applyAlignment="1">
      <alignment horizontal="center" vertical="center"/>
    </xf>
    <xf numFmtId="165" fontId="9" fillId="2" borderId="0" xfId="2" applyNumberFormat="1" applyFont="1" applyFill="1" applyBorder="1" applyAlignment="1">
      <alignment horizontal="center" vertical="center"/>
    </xf>
    <xf numFmtId="0" fontId="19" fillId="0" borderId="0" xfId="8" applyFont="1"/>
    <xf numFmtId="0" fontId="19" fillId="5" borderId="3" xfId="8" applyFont="1" applyFill="1" applyBorder="1"/>
    <xf numFmtId="0" fontId="19" fillId="5" borderId="0" xfId="8" applyFont="1" applyFill="1"/>
    <xf numFmtId="0" fontId="7" fillId="5" borderId="0" xfId="7" applyFont="1" applyFill="1" applyBorder="1" applyAlignment="1">
      <alignment horizontal="center"/>
    </xf>
    <xf numFmtId="167" fontId="7" fillId="5" borderId="0" xfId="7" applyNumberFormat="1" applyFont="1" applyFill="1" applyBorder="1" applyAlignment="1">
      <alignment horizontal="center"/>
    </xf>
    <xf numFmtId="0" fontId="18" fillId="5" borderId="0" xfId="6" applyFont="1" applyFill="1" applyAlignment="1">
      <alignment horizontal="right"/>
    </xf>
    <xf numFmtId="0" fontId="7" fillId="5" borderId="0" xfId="3" applyFont="1" applyFill="1" applyBorder="1"/>
    <xf numFmtId="0" fontId="7" fillId="5" borderId="0" xfId="8" quotePrefix="1" applyFont="1" applyFill="1" applyAlignment="1">
      <alignment horizontal="center"/>
    </xf>
    <xf numFmtId="0" fontId="11" fillId="5" borderId="0" xfId="3" applyFill="1" applyBorder="1"/>
    <xf numFmtId="0" fontId="15" fillId="5" borderId="0" xfId="7" applyFill="1" applyBorder="1" applyAlignment="1">
      <alignment horizontal="center"/>
    </xf>
    <xf numFmtId="167" fontId="15" fillId="5" borderId="0" xfId="7" applyNumberFormat="1" applyFill="1" applyBorder="1" applyAlignment="1">
      <alignment horizontal="center"/>
    </xf>
    <xf numFmtId="0" fontId="14" fillId="5" borderId="0" xfId="6" applyFill="1" applyAlignment="1">
      <alignment horizontal="right"/>
    </xf>
    <xf numFmtId="0" fontId="19" fillId="5" borderId="0" xfId="8" applyFont="1" applyFill="1" applyAlignment="1">
      <alignment horizontal="right"/>
    </xf>
    <xf numFmtId="0" fontId="3" fillId="5" borderId="0" xfId="0" applyFont="1" applyFill="1" applyAlignment="1">
      <alignment horizontal="left" vertical="center"/>
    </xf>
    <xf numFmtId="0" fontId="9" fillId="5" borderId="0" xfId="0" applyFont="1" applyFill="1" applyAlignment="1">
      <alignment horizontal="left" vertical="center"/>
    </xf>
    <xf numFmtId="166" fontId="19" fillId="5" borderId="0" xfId="8" applyNumberFormat="1" applyFont="1" applyFill="1"/>
    <xf numFmtId="0" fontId="18" fillId="5" borderId="0" xfId="6" applyFont="1" applyFill="1" applyBorder="1" applyAlignment="1">
      <alignment horizontal="right"/>
    </xf>
    <xf numFmtId="166" fontId="7" fillId="5" borderId="0" xfId="7" applyNumberFormat="1" applyFont="1" applyFill="1" applyBorder="1" applyAlignment="1">
      <alignment horizontal="center"/>
    </xf>
    <xf numFmtId="0" fontId="7" fillId="5" borderId="0" xfId="3" applyFont="1" applyFill="1" applyBorder="1" applyAlignment="1">
      <alignment horizontal="center"/>
    </xf>
    <xf numFmtId="164" fontId="9" fillId="6" borderId="1" xfId="0" quotePrefix="1" applyNumberFormat="1" applyFont="1" applyFill="1" applyBorder="1" applyAlignment="1">
      <alignment horizontal="center" vertical="center" wrapText="1"/>
    </xf>
    <xf numFmtId="0" fontId="10" fillId="6" borderId="1" xfId="0" applyFont="1" applyFill="1" applyBorder="1" applyAlignment="1">
      <alignment horizontal="center" vertical="center" wrapText="1"/>
    </xf>
    <xf numFmtId="164" fontId="9" fillId="6" borderId="1" xfId="0" applyNumberFormat="1" applyFont="1" applyFill="1" applyBorder="1" applyAlignment="1">
      <alignment horizontal="center" vertical="center" wrapText="1"/>
    </xf>
    <xf numFmtId="44" fontId="9" fillId="6" borderId="1" xfId="0" applyNumberFormat="1" applyFont="1" applyFill="1" applyBorder="1" applyAlignment="1">
      <alignment horizontal="center" vertical="center" wrapText="1"/>
    </xf>
    <xf numFmtId="0" fontId="3" fillId="0" borderId="0" xfId="0" applyFont="1" applyAlignment="1">
      <alignment horizontal="left" vertical="center"/>
    </xf>
    <xf numFmtId="44" fontId="9" fillId="0" borderId="1" xfId="0" applyNumberFormat="1" applyFont="1" applyBorder="1" applyAlignment="1">
      <alignment horizontal="center" vertical="center" wrapText="1"/>
    </xf>
    <xf numFmtId="44" fontId="3" fillId="0" borderId="0" xfId="0" applyNumberFormat="1" applyFont="1" applyAlignment="1">
      <alignment horizontal="left" vertical="center"/>
    </xf>
    <xf numFmtId="44" fontId="3" fillId="2" borderId="0" xfId="0" applyNumberFormat="1" applyFont="1" applyFill="1" applyAlignment="1">
      <alignment horizontal="left" vertical="center"/>
    </xf>
    <xf numFmtId="0" fontId="10" fillId="5" borderId="0" xfId="4" applyNumberFormat="1" applyFont="1" applyFill="1" applyBorder="1" applyAlignment="1"/>
    <xf numFmtId="0" fontId="10" fillId="5" borderId="2" xfId="4" applyFont="1" applyFill="1" applyBorder="1"/>
    <xf numFmtId="0" fontId="19" fillId="5" borderId="4" xfId="8" applyFont="1" applyFill="1" applyBorder="1"/>
    <xf numFmtId="0" fontId="10" fillId="5" borderId="4" xfId="4" applyNumberFormat="1" applyFont="1" applyFill="1" applyBorder="1" applyAlignment="1">
      <alignment horizontal="center"/>
    </xf>
    <xf numFmtId="0" fontId="19" fillId="0" borderId="0" xfId="11" applyFont="1"/>
    <xf numFmtId="169" fontId="7" fillId="0" borderId="0" xfId="11" applyNumberFormat="1" applyFont="1" applyAlignment="1">
      <alignment horizontal="left"/>
    </xf>
    <xf numFmtId="0" fontId="19" fillId="0" borderId="0" xfId="11" applyFont="1" applyAlignment="1">
      <alignment vertical="center"/>
    </xf>
    <xf numFmtId="0" fontId="19" fillId="0" borderId="0" xfId="11" applyFont="1" applyAlignment="1">
      <alignment horizontal="left"/>
    </xf>
    <xf numFmtId="0" fontId="23" fillId="0" borderId="0" xfId="11" applyFont="1" applyAlignment="1">
      <alignment horizontal="left" vertical="center"/>
    </xf>
    <xf numFmtId="169" fontId="7" fillId="0" borderId="0" xfId="11" applyNumberFormat="1" applyFont="1" applyAlignment="1">
      <alignment horizontal="left" vertical="center"/>
    </xf>
    <xf numFmtId="0" fontId="24" fillId="9" borderId="2" xfId="11" applyFont="1" applyFill="1" applyBorder="1" applyAlignment="1">
      <alignment horizontal="left" vertical="center"/>
    </xf>
    <xf numFmtId="0" fontId="19" fillId="9" borderId="3" xfId="11" applyFont="1" applyFill="1" applyBorder="1" applyAlignment="1">
      <alignment vertical="center"/>
    </xf>
    <xf numFmtId="0" fontId="24" fillId="8" borderId="1" xfId="11" applyFont="1" applyFill="1" applyBorder="1" applyAlignment="1">
      <alignment horizontal="left" wrapText="1"/>
    </xf>
    <xf numFmtId="0" fontId="24" fillId="8" borderId="1" xfId="11" applyFont="1" applyFill="1" applyBorder="1" applyAlignment="1">
      <alignment horizontal="left"/>
    </xf>
    <xf numFmtId="0" fontId="24" fillId="8" borderId="1" xfId="11" applyFont="1" applyFill="1" applyBorder="1" applyAlignment="1">
      <alignment horizontal="center" wrapText="1"/>
    </xf>
    <xf numFmtId="0" fontId="19" fillId="0" borderId="12" xfId="11" applyFont="1" applyBorder="1" applyAlignment="1">
      <alignment vertical="center"/>
    </xf>
    <xf numFmtId="0" fontId="19" fillId="0" borderId="12" xfId="11" applyFont="1" applyBorder="1" applyAlignment="1">
      <alignment horizontal="center" vertical="center"/>
    </xf>
    <xf numFmtId="0" fontId="19" fillId="0" borderId="13" xfId="11" quotePrefix="1" applyFont="1" applyBorder="1" applyAlignment="1">
      <alignment horizontal="left" vertical="center"/>
    </xf>
    <xf numFmtId="0" fontId="19" fillId="0" borderId="13" xfId="11" applyFont="1" applyBorder="1" applyAlignment="1">
      <alignment vertical="center"/>
    </xf>
    <xf numFmtId="0" fontId="19" fillId="0" borderId="13" xfId="11" applyFont="1" applyBorder="1" applyAlignment="1">
      <alignment horizontal="center" vertical="center"/>
    </xf>
    <xf numFmtId="0" fontId="6" fillId="0" borderId="0" xfId="0" applyFont="1" applyAlignment="1">
      <alignment horizontal="left" vertical="center"/>
    </xf>
    <xf numFmtId="0" fontId="19" fillId="0" borderId="0" xfId="11" applyFont="1" applyAlignment="1">
      <alignment horizontal="center" vertical="center"/>
    </xf>
    <xf numFmtId="170" fontId="24" fillId="8" borderId="1" xfId="11" applyNumberFormat="1" applyFont="1" applyFill="1" applyBorder="1" applyAlignment="1">
      <alignment horizontal="center" wrapText="1"/>
    </xf>
    <xf numFmtId="170" fontId="19" fillId="0" borderId="0" xfId="11" applyNumberFormat="1" applyFont="1"/>
    <xf numFmtId="0" fontId="19" fillId="0" borderId="12" xfId="11" quotePrefix="1" applyFont="1" applyBorder="1" applyAlignment="1">
      <alignment horizontal="left" vertical="center"/>
    </xf>
    <xf numFmtId="0" fontId="26" fillId="0" borderId="13" xfId="11" quotePrefix="1" applyFont="1" applyBorder="1" applyAlignment="1">
      <alignment horizontal="left" vertical="center"/>
    </xf>
    <xf numFmtId="0" fontId="19" fillId="0" borderId="13" xfId="11" applyFont="1" applyBorder="1" applyAlignment="1">
      <alignment horizontal="left" vertical="center" indent="1"/>
    </xf>
    <xf numFmtId="0" fontId="26" fillId="0" borderId="13" xfId="11" applyFont="1" applyBorder="1" applyAlignment="1">
      <alignment horizontal="left" vertical="center"/>
    </xf>
    <xf numFmtId="0" fontId="26" fillId="0" borderId="14" xfId="11" applyFont="1" applyBorder="1" applyAlignment="1">
      <alignment horizontal="left" vertical="center"/>
    </xf>
    <xf numFmtId="0" fontId="19" fillId="0" borderId="14" xfId="11" applyFont="1" applyBorder="1" applyAlignment="1">
      <alignment horizontal="left" vertical="center" indent="1"/>
    </xf>
    <xf numFmtId="0" fontId="19" fillId="0" borderId="14" xfId="11" applyFont="1" applyBorder="1" applyAlignment="1">
      <alignment horizontal="center" vertical="center"/>
    </xf>
    <xf numFmtId="0" fontId="19" fillId="0" borderId="16" xfId="11" quotePrefix="1" applyFont="1" applyBorder="1" applyAlignment="1">
      <alignment horizontal="left" vertical="center"/>
    </xf>
    <xf numFmtId="0" fontId="19" fillId="0" borderId="16" xfId="11" applyFont="1" applyBorder="1" applyAlignment="1">
      <alignment vertical="center"/>
    </xf>
    <xf numFmtId="0" fontId="19" fillId="0" borderId="16" xfId="11" applyFont="1" applyBorder="1" applyAlignment="1">
      <alignment horizontal="center" vertical="center"/>
    </xf>
    <xf numFmtId="0" fontId="26" fillId="0" borderId="15" xfId="11" applyFont="1" applyBorder="1" applyAlignment="1">
      <alignment horizontal="left" vertical="center"/>
    </xf>
    <xf numFmtId="0" fontId="19" fillId="0" borderId="15" xfId="11" applyFont="1" applyBorder="1" applyAlignment="1">
      <alignment horizontal="left" vertical="center" indent="1"/>
    </xf>
    <xf numFmtId="0" fontId="19" fillId="0" borderId="15" xfId="11" applyFont="1" applyBorder="1" applyAlignment="1">
      <alignment horizontal="center" vertical="center"/>
    </xf>
    <xf numFmtId="0" fontId="19" fillId="0" borderId="13" xfId="11" quotePrefix="1" applyFont="1" applyBorder="1" applyAlignment="1">
      <alignment horizontal="left"/>
    </xf>
    <xf numFmtId="49" fontId="25" fillId="0" borderId="13" xfId="0" applyNumberFormat="1" applyFont="1" applyBorder="1"/>
    <xf numFmtId="170" fontId="25" fillId="0" borderId="13" xfId="0" applyNumberFormat="1" applyFont="1" applyBorder="1"/>
    <xf numFmtId="0" fontId="19" fillId="0" borderId="13" xfId="11" quotePrefix="1" applyFont="1" applyBorder="1" applyAlignment="1">
      <alignment vertical="center"/>
    </xf>
    <xf numFmtId="0" fontId="27" fillId="0" borderId="13" xfId="11" applyFont="1" applyBorder="1" applyAlignment="1">
      <alignment vertical="center"/>
    </xf>
    <xf numFmtId="0" fontId="19" fillId="0" borderId="14" xfId="11" quotePrefix="1" applyFont="1" applyBorder="1" applyAlignment="1">
      <alignment horizontal="left" vertical="center"/>
    </xf>
    <xf numFmtId="0" fontId="19" fillId="0" borderId="14" xfId="11" applyFont="1" applyBorder="1" applyAlignment="1">
      <alignment vertical="center"/>
    </xf>
    <xf numFmtId="170" fontId="19" fillId="0" borderId="0" xfId="11" applyNumberFormat="1" applyFont="1" applyAlignment="1">
      <alignment horizontal="center" vertical="center"/>
    </xf>
    <xf numFmtId="0" fontId="19" fillId="0" borderId="18" xfId="11" quotePrefix="1" applyFont="1" applyBorder="1" applyAlignment="1">
      <alignment horizontal="left" vertical="center"/>
    </xf>
    <xf numFmtId="0" fontId="19" fillId="0" borderId="18" xfId="11" applyFont="1" applyBorder="1" applyAlignment="1">
      <alignment vertical="center"/>
    </xf>
    <xf numFmtId="0" fontId="19" fillId="0" borderId="18" xfId="11" applyFont="1" applyBorder="1" applyAlignment="1">
      <alignment horizontal="center" vertical="center"/>
    </xf>
    <xf numFmtId="0" fontId="19" fillId="0" borderId="19" xfId="11" quotePrefix="1" applyFont="1" applyBorder="1" applyAlignment="1">
      <alignment horizontal="left" vertical="center"/>
    </xf>
    <xf numFmtId="0" fontId="19" fillId="0" borderId="19" xfId="11" applyFont="1" applyBorder="1" applyAlignment="1">
      <alignment vertical="center"/>
    </xf>
    <xf numFmtId="0" fontId="19" fillId="0" borderId="19" xfId="11" applyFont="1" applyBorder="1" applyAlignment="1">
      <alignment horizontal="center" vertical="center"/>
    </xf>
    <xf numFmtId="0" fontId="27" fillId="0" borderId="19" xfId="11" applyFont="1" applyBorder="1" applyAlignment="1">
      <alignment vertical="center"/>
    </xf>
    <xf numFmtId="0" fontId="19" fillId="0" borderId="17" xfId="11" quotePrefix="1" applyFont="1" applyBorder="1" applyAlignment="1">
      <alignment horizontal="left" vertical="center"/>
    </xf>
    <xf numFmtId="0" fontId="19" fillId="0" borderId="17" xfId="11" applyFont="1" applyBorder="1" applyAlignment="1">
      <alignment vertical="center"/>
    </xf>
    <xf numFmtId="0" fontId="19" fillId="0" borderId="17" xfId="11" applyFont="1" applyBorder="1" applyAlignment="1">
      <alignment horizontal="center" vertical="center"/>
    </xf>
    <xf numFmtId="0" fontId="19" fillId="5" borderId="20" xfId="11" quotePrefix="1" applyFont="1" applyFill="1" applyBorder="1" applyAlignment="1">
      <alignment horizontal="left" vertical="center"/>
    </xf>
    <xf numFmtId="0" fontId="19" fillId="5" borderId="21" xfId="11" applyFont="1" applyFill="1" applyBorder="1" applyAlignment="1">
      <alignment vertical="center"/>
    </xf>
    <xf numFmtId="0" fontId="19" fillId="5" borderId="21" xfId="11" applyFont="1" applyFill="1" applyBorder="1" applyAlignment="1">
      <alignment horizontal="center" vertical="center"/>
    </xf>
    <xf numFmtId="0" fontId="19" fillId="5" borderId="23" xfId="11" quotePrefix="1" applyFont="1" applyFill="1" applyBorder="1" applyAlignment="1">
      <alignment horizontal="left" vertical="center"/>
    </xf>
    <xf numFmtId="0" fontId="19" fillId="5" borderId="24" xfId="11" applyFont="1" applyFill="1" applyBorder="1" applyAlignment="1">
      <alignment vertical="center"/>
    </xf>
    <xf numFmtId="0" fontId="19" fillId="5" borderId="24" xfId="11" applyFont="1" applyFill="1" applyBorder="1" applyAlignment="1">
      <alignment horizontal="center" vertical="center"/>
    </xf>
    <xf numFmtId="0" fontId="19" fillId="5" borderId="26" xfId="11" quotePrefix="1" applyFont="1" applyFill="1" applyBorder="1" applyAlignment="1">
      <alignment horizontal="left" vertical="center"/>
    </xf>
    <xf numFmtId="0" fontId="19" fillId="5" borderId="27" xfId="11" applyFont="1" applyFill="1" applyBorder="1" applyAlignment="1">
      <alignment vertical="center"/>
    </xf>
    <xf numFmtId="0" fontId="19" fillId="5" borderId="27" xfId="11" applyFont="1" applyFill="1" applyBorder="1" applyAlignment="1">
      <alignment horizontal="center" vertical="center"/>
    </xf>
    <xf numFmtId="170" fontId="19" fillId="9" borderId="4" xfId="11" applyNumberFormat="1" applyFont="1" applyFill="1" applyBorder="1" applyAlignment="1">
      <alignment vertical="center"/>
    </xf>
    <xf numFmtId="170" fontId="19" fillId="5" borderId="22" xfId="11" applyNumberFormat="1" applyFont="1" applyFill="1" applyBorder="1" applyAlignment="1">
      <alignment horizontal="center" vertical="center"/>
    </xf>
    <xf numFmtId="170" fontId="19" fillId="5" borderId="25" xfId="11" applyNumberFormat="1" applyFont="1" applyFill="1" applyBorder="1" applyAlignment="1">
      <alignment horizontal="center" vertical="center"/>
    </xf>
    <xf numFmtId="170" fontId="19" fillId="5" borderId="28" xfId="11" applyNumberFormat="1" applyFont="1" applyFill="1" applyBorder="1" applyAlignment="1">
      <alignment horizontal="center" vertical="center"/>
    </xf>
    <xf numFmtId="170" fontId="6" fillId="0" borderId="0" xfId="0" applyNumberFormat="1" applyFont="1" applyAlignment="1">
      <alignment horizontal="left" vertical="center"/>
    </xf>
    <xf numFmtId="0" fontId="30" fillId="0" borderId="0" xfId="0" applyFont="1" applyAlignment="1">
      <alignment horizontal="left" vertical="center"/>
    </xf>
    <xf numFmtId="0" fontId="4" fillId="0" borderId="0" xfId="0" applyFont="1" applyAlignment="1">
      <alignment horizontal="left" vertical="center"/>
    </xf>
    <xf numFmtId="170" fontId="4" fillId="0" borderId="0" xfId="0" quotePrefix="1" applyNumberFormat="1" applyFont="1" applyAlignment="1">
      <alignment horizontal="right" vertical="center"/>
    </xf>
    <xf numFmtId="0" fontId="19" fillId="0" borderId="0" xfId="11" applyFont="1" applyAlignment="1">
      <alignment horizontal="left" vertical="center"/>
    </xf>
    <xf numFmtId="0" fontId="29" fillId="0" borderId="0" xfId="12" applyFont="1" applyFill="1" applyBorder="1" applyAlignment="1">
      <alignment vertical="center"/>
    </xf>
    <xf numFmtId="1" fontId="6" fillId="0" borderId="0" xfId="0" applyNumberFormat="1" applyFont="1" applyAlignment="1">
      <alignment horizontal="left" vertical="center"/>
    </xf>
    <xf numFmtId="1" fontId="24" fillId="0" borderId="0" xfId="11" applyNumberFormat="1" applyFont="1" applyAlignment="1">
      <alignment horizontal="center" wrapText="1"/>
    </xf>
    <xf numFmtId="1" fontId="19" fillId="0" borderId="0" xfId="11" applyNumberFormat="1" applyFont="1" applyAlignment="1">
      <alignment horizontal="center" vertical="center"/>
    </xf>
    <xf numFmtId="1" fontId="25" fillId="0" borderId="0" xfId="11" applyNumberFormat="1" applyFont="1" applyAlignment="1">
      <alignment horizontal="center"/>
    </xf>
    <xf numFmtId="1" fontId="26" fillId="0" borderId="0" xfId="11" applyNumberFormat="1" applyFont="1" applyAlignment="1">
      <alignment horizontal="center"/>
    </xf>
    <xf numFmtId="1" fontId="19" fillId="0" borderId="0" xfId="11" applyNumberFormat="1" applyFont="1" applyAlignment="1">
      <alignment horizontal="center"/>
    </xf>
    <xf numFmtId="0" fontId="24" fillId="0" borderId="0" xfId="11" applyFont="1" applyAlignment="1">
      <alignment horizontal="right"/>
    </xf>
    <xf numFmtId="0" fontId="24" fillId="0" borderId="0" xfId="11" applyFont="1" applyAlignment="1">
      <alignment horizontal="right" vertical="top" indent="1"/>
    </xf>
    <xf numFmtId="1" fontId="25" fillId="0" borderId="0" xfId="11" applyNumberFormat="1" applyFont="1" applyAlignment="1">
      <alignment horizontal="center" vertical="center"/>
    </xf>
    <xf numFmtId="49" fontId="25" fillId="0" borderId="13" xfId="0" quotePrefix="1" applyNumberFormat="1" applyFont="1" applyBorder="1" applyAlignment="1">
      <alignment vertical="center"/>
    </xf>
    <xf numFmtId="0" fontId="25" fillId="0" borderId="13" xfId="0" applyFont="1" applyBorder="1" applyAlignment="1">
      <alignment vertical="center"/>
    </xf>
    <xf numFmtId="1" fontId="26" fillId="0" borderId="0" xfId="11" applyNumberFormat="1" applyFont="1" applyAlignment="1">
      <alignment horizontal="center" vertical="center"/>
    </xf>
    <xf numFmtId="49" fontId="25" fillId="0" borderId="13" xfId="0" applyNumberFormat="1" applyFont="1" applyBorder="1" applyAlignment="1">
      <alignment vertical="center"/>
    </xf>
    <xf numFmtId="0" fontId="19" fillId="0" borderId="16" xfId="11" quotePrefix="1" applyFont="1" applyBorder="1" applyAlignment="1">
      <alignment vertical="center"/>
    </xf>
    <xf numFmtId="49" fontId="25" fillId="0" borderId="16" xfId="0" quotePrefix="1" applyNumberFormat="1" applyFont="1" applyBorder="1" applyAlignment="1">
      <alignment vertical="center"/>
    </xf>
    <xf numFmtId="0" fontId="25" fillId="0" borderId="16" xfId="0" applyFont="1" applyBorder="1" applyAlignment="1">
      <alignment vertical="center"/>
    </xf>
    <xf numFmtId="49" fontId="25" fillId="0" borderId="16" xfId="0" applyNumberFormat="1" applyFont="1" applyBorder="1" applyAlignment="1">
      <alignment vertical="center"/>
    </xf>
    <xf numFmtId="0" fontId="31" fillId="2" borderId="0" xfId="0" applyFont="1" applyFill="1" applyAlignment="1">
      <alignment horizontal="left" vertical="center"/>
    </xf>
    <xf numFmtId="0" fontId="19" fillId="0" borderId="11" xfId="11" quotePrefix="1" applyFont="1" applyBorder="1" applyAlignment="1">
      <alignment horizontal="left" vertical="center"/>
    </xf>
    <xf numFmtId="0" fontId="19" fillId="0" borderId="11" xfId="11" applyFont="1" applyBorder="1" applyAlignment="1">
      <alignment vertical="center"/>
    </xf>
    <xf numFmtId="0" fontId="19" fillId="0" borderId="11" xfId="11" applyFont="1" applyBorder="1" applyAlignment="1">
      <alignment horizontal="center" vertical="center"/>
    </xf>
    <xf numFmtId="0" fontId="10" fillId="5" borderId="1" xfId="0" applyFont="1" applyFill="1" applyBorder="1" applyAlignment="1">
      <alignment horizontal="center" vertical="center" wrapText="1"/>
    </xf>
    <xf numFmtId="44" fontId="9" fillId="5" borderId="1" xfId="0" applyNumberFormat="1" applyFont="1" applyFill="1" applyBorder="1" applyAlignment="1">
      <alignment horizontal="center" vertical="center" wrapText="1"/>
    </xf>
    <xf numFmtId="164" fontId="9" fillId="5" borderId="2" xfId="0" quotePrefix="1" applyNumberFormat="1" applyFont="1" applyFill="1" applyBorder="1" applyAlignment="1">
      <alignment horizontal="center" vertical="center" wrapText="1"/>
    </xf>
    <xf numFmtId="0" fontId="10" fillId="5" borderId="3" xfId="0" applyFont="1" applyFill="1" applyBorder="1" applyAlignment="1">
      <alignment horizontal="center" vertical="center" wrapText="1"/>
    </xf>
    <xf numFmtId="164" fontId="9" fillId="5" borderId="3" xfId="0" applyNumberFormat="1" applyFont="1" applyFill="1" applyBorder="1" applyAlignment="1">
      <alignment horizontal="center" vertical="center" wrapText="1"/>
    </xf>
    <xf numFmtId="44" fontId="9" fillId="5" borderId="3" xfId="0" applyNumberFormat="1" applyFont="1" applyFill="1" applyBorder="1" applyAlignment="1">
      <alignment horizontal="center" vertical="center" wrapText="1"/>
    </xf>
    <xf numFmtId="44" fontId="9" fillId="5" borderId="4" xfId="0" applyNumberFormat="1" applyFont="1" applyFill="1" applyBorder="1" applyAlignment="1">
      <alignment horizontal="center" vertical="center" wrapText="1"/>
    </xf>
    <xf numFmtId="0" fontId="10" fillId="9" borderId="2" xfId="0" applyFont="1" applyFill="1" applyBorder="1" applyAlignment="1">
      <alignment vertical="center" wrapText="1"/>
    </xf>
    <xf numFmtId="0" fontId="0" fillId="9" borderId="3" xfId="0" applyFill="1" applyBorder="1" applyAlignment="1">
      <alignment vertical="center" wrapText="1"/>
    </xf>
    <xf numFmtId="0" fontId="0" fillId="9" borderId="4" xfId="0" applyFill="1" applyBorder="1" applyAlignment="1">
      <alignment vertical="center" wrapText="1"/>
    </xf>
    <xf numFmtId="0" fontId="10" fillId="9" borderId="2" xfId="0" applyFont="1" applyFill="1" applyBorder="1" applyAlignment="1">
      <alignment horizontal="center" vertical="center" wrapText="1"/>
    </xf>
    <xf numFmtId="164" fontId="9" fillId="9" borderId="3" xfId="0" applyNumberFormat="1" applyFont="1" applyFill="1" applyBorder="1" applyAlignment="1">
      <alignment horizontal="center" vertical="center" wrapText="1"/>
    </xf>
    <xf numFmtId="44" fontId="9" fillId="9" borderId="3" xfId="0" applyNumberFormat="1" applyFont="1" applyFill="1" applyBorder="1" applyAlignment="1">
      <alignment horizontal="center" vertical="center" wrapText="1"/>
    </xf>
    <xf numFmtId="44" fontId="9" fillId="9" borderId="4" xfId="0" applyNumberFormat="1" applyFont="1" applyFill="1" applyBorder="1" applyAlignment="1">
      <alignment horizontal="center" vertical="center" wrapText="1"/>
    </xf>
    <xf numFmtId="0" fontId="30" fillId="2" borderId="0" xfId="0" applyFont="1" applyFill="1" applyAlignment="1">
      <alignment horizontal="left" vertical="top"/>
    </xf>
    <xf numFmtId="0" fontId="2" fillId="2" borderId="0" xfId="0" applyFont="1" applyFill="1" applyAlignment="1">
      <alignment horizontal="left" vertical="center"/>
    </xf>
    <xf numFmtId="0" fontId="35" fillId="6" borderId="2" xfId="0" applyFont="1" applyFill="1" applyBorder="1" applyAlignment="1">
      <alignment horizontal="left" vertical="center"/>
    </xf>
    <xf numFmtId="0" fontId="2" fillId="6" borderId="3" xfId="0" applyFont="1" applyFill="1" applyBorder="1" applyAlignment="1">
      <alignment horizontal="left" vertical="center"/>
    </xf>
    <xf numFmtId="0" fontId="2" fillId="6" borderId="3" xfId="0" applyFont="1" applyFill="1" applyBorder="1" applyAlignment="1">
      <alignment horizontal="center" vertical="center"/>
    </xf>
    <xf numFmtId="0" fontId="2" fillId="6" borderId="4" xfId="0" applyFont="1" applyFill="1" applyBorder="1" applyAlignment="1">
      <alignment horizontal="center" vertical="center"/>
    </xf>
    <xf numFmtId="0" fontId="10" fillId="5" borderId="1" xfId="0" quotePrefix="1" applyFont="1" applyFill="1" applyBorder="1" applyAlignment="1">
      <alignment horizontal="center" vertical="center" wrapText="1"/>
    </xf>
    <xf numFmtId="0" fontId="34" fillId="5" borderId="0" xfId="3" applyFont="1" applyFill="1" applyBorder="1" applyAlignment="1"/>
    <xf numFmtId="164" fontId="36" fillId="9" borderId="1" xfId="0" quotePrefix="1" applyNumberFormat="1" applyFont="1" applyFill="1" applyBorder="1" applyAlignment="1">
      <alignment horizontal="left" vertical="center"/>
    </xf>
    <xf numFmtId="44" fontId="19" fillId="0" borderId="12" xfId="1" applyFont="1" applyFill="1" applyBorder="1" applyAlignment="1">
      <alignment horizontal="center" vertical="center"/>
    </xf>
    <xf numFmtId="44" fontId="19" fillId="0" borderId="13" xfId="1" applyFont="1" applyFill="1" applyBorder="1" applyAlignment="1">
      <alignment horizontal="center" vertical="center"/>
    </xf>
    <xf numFmtId="44" fontId="19" fillId="9" borderId="4" xfId="1" applyFont="1" applyFill="1" applyBorder="1" applyAlignment="1">
      <alignment vertical="center"/>
    </xf>
    <xf numFmtId="44" fontId="19" fillId="0" borderId="12" xfId="1" applyFont="1" applyBorder="1" applyAlignment="1">
      <alignment horizontal="center" vertical="center"/>
    </xf>
    <xf numFmtId="44" fontId="19" fillId="0" borderId="13" xfId="1" applyFont="1" applyBorder="1" applyAlignment="1">
      <alignment horizontal="center" vertical="center"/>
    </xf>
    <xf numFmtId="44" fontId="19" fillId="0" borderId="15" xfId="1" applyFont="1" applyBorder="1" applyAlignment="1">
      <alignment horizontal="center" vertical="center"/>
    </xf>
    <xf numFmtId="44" fontId="26" fillId="0" borderId="16" xfId="1" applyFont="1" applyBorder="1" applyAlignment="1">
      <alignment horizontal="center" vertical="center"/>
    </xf>
    <xf numFmtId="44" fontId="19" fillId="0" borderId="14" xfId="1" applyFont="1" applyBorder="1" applyAlignment="1">
      <alignment horizontal="center" vertical="center"/>
    </xf>
    <xf numFmtId="44" fontId="19" fillId="0" borderId="16" xfId="1" applyFont="1" applyBorder="1" applyAlignment="1">
      <alignment horizontal="center" vertical="center"/>
    </xf>
    <xf numFmtId="44" fontId="19" fillId="0" borderId="18" xfId="1" applyFont="1" applyBorder="1" applyAlignment="1">
      <alignment horizontal="center" vertical="center"/>
    </xf>
    <xf numFmtId="44" fontId="19" fillId="0" borderId="19" xfId="1" applyFont="1" applyFill="1" applyBorder="1" applyAlignment="1">
      <alignment horizontal="center" vertical="center"/>
    </xf>
    <xf numFmtId="44" fontId="19" fillId="0" borderId="19" xfId="1" applyFont="1" applyBorder="1" applyAlignment="1">
      <alignment horizontal="center" vertical="center"/>
    </xf>
    <xf numFmtId="44" fontId="19" fillId="0" borderId="11" xfId="1" applyFont="1" applyBorder="1" applyAlignment="1">
      <alignment horizontal="center" vertical="center"/>
    </xf>
    <xf numFmtId="44" fontId="19" fillId="0" borderId="17" xfId="1" applyFont="1" applyBorder="1" applyAlignment="1">
      <alignment horizontal="center" vertical="center"/>
    </xf>
    <xf numFmtId="0" fontId="19" fillId="5" borderId="3" xfId="0" applyFont="1" applyFill="1" applyBorder="1" applyAlignment="1">
      <alignment vertical="center" wrapText="1"/>
    </xf>
    <xf numFmtId="0" fontId="19" fillId="5" borderId="1" xfId="0" applyFont="1" applyFill="1" applyBorder="1" applyAlignment="1">
      <alignment horizontal="center" vertical="center" wrapText="1"/>
    </xf>
    <xf numFmtId="44" fontId="19" fillId="5" borderId="1" xfId="1" applyFont="1" applyFill="1" applyBorder="1" applyAlignment="1">
      <alignment vertical="center" wrapText="1"/>
    </xf>
    <xf numFmtId="0" fontId="19" fillId="0" borderId="12" xfId="11" quotePrefix="1" applyFont="1" applyBorder="1" applyAlignment="1">
      <alignment horizontal="left" vertical="center" indent="1"/>
    </xf>
    <xf numFmtId="0" fontId="19" fillId="0" borderId="13" xfId="11" quotePrefix="1" applyFont="1" applyBorder="1" applyAlignment="1">
      <alignment horizontal="left" vertical="center" indent="1"/>
    </xf>
    <xf numFmtId="0" fontId="19" fillId="5" borderId="1" xfId="0" quotePrefix="1" applyFont="1" applyFill="1" applyBorder="1" applyAlignment="1">
      <alignment horizontal="left" vertical="center" wrapText="1" indent="1"/>
    </xf>
    <xf numFmtId="0" fontId="19" fillId="5" borderId="0" xfId="8" applyFont="1" applyFill="1" applyAlignment="1">
      <alignment vertical="center"/>
    </xf>
    <xf numFmtId="0" fontId="10" fillId="5" borderId="2" xfId="4" applyFont="1" applyFill="1" applyBorder="1" applyAlignment="1">
      <alignment vertical="center"/>
    </xf>
    <xf numFmtId="0" fontId="19" fillId="5" borderId="3" xfId="8" applyFont="1" applyFill="1" applyBorder="1" applyAlignment="1">
      <alignment vertical="center"/>
    </xf>
    <xf numFmtId="0" fontId="10" fillId="6" borderId="1" xfId="4" applyNumberFormat="1" applyFont="1" applyFill="1" applyBorder="1" applyAlignment="1">
      <alignment horizontal="center" vertical="center"/>
    </xf>
    <xf numFmtId="166" fontId="10" fillId="5" borderId="1" xfId="5" applyNumberFormat="1" applyFont="1" applyFill="1" applyBorder="1" applyAlignment="1">
      <alignment horizontal="center" vertical="center"/>
    </xf>
    <xf numFmtId="0" fontId="19" fillId="0" borderId="0" xfId="8" applyFont="1" applyAlignment="1">
      <alignment vertical="center"/>
    </xf>
    <xf numFmtId="0" fontId="7" fillId="5" borderId="0" xfId="8" quotePrefix="1" applyFont="1" applyFill="1" applyAlignment="1">
      <alignment horizontal="center" vertical="center"/>
    </xf>
    <xf numFmtId="0" fontId="7" fillId="5" borderId="2" xfId="4" applyFont="1" applyFill="1" applyBorder="1" applyAlignment="1">
      <alignment vertical="center"/>
    </xf>
    <xf numFmtId="9" fontId="7" fillId="5" borderId="3" xfId="7" applyNumberFormat="1" applyFont="1" applyFill="1" applyBorder="1" applyAlignment="1">
      <alignment horizontal="center" vertical="center"/>
    </xf>
    <xf numFmtId="0" fontId="18" fillId="5" borderId="3" xfId="6" applyFont="1" applyFill="1" applyBorder="1" applyAlignment="1">
      <alignment horizontal="right" vertical="center"/>
    </xf>
    <xf numFmtId="166" fontId="7" fillId="5" borderId="1" xfId="7" applyNumberFormat="1" applyFont="1" applyFill="1" applyBorder="1" applyAlignment="1">
      <alignment horizontal="center" vertical="center"/>
    </xf>
    <xf numFmtId="0" fontId="7" fillId="5" borderId="2" xfId="3" applyFont="1" applyFill="1" applyBorder="1" applyAlignment="1">
      <alignment vertical="center"/>
    </xf>
    <xf numFmtId="0" fontId="7" fillId="5" borderId="3" xfId="7" applyFont="1" applyFill="1" applyBorder="1" applyAlignment="1">
      <alignment horizontal="center" vertical="center"/>
    </xf>
    <xf numFmtId="0" fontId="19" fillId="5" borderId="4" xfId="8" applyFont="1" applyFill="1" applyBorder="1" applyAlignment="1">
      <alignment vertical="center"/>
    </xf>
    <xf numFmtId="168" fontId="10" fillId="6" borderId="1" xfId="4" applyNumberFormat="1" applyFont="1" applyFill="1" applyBorder="1" applyAlignment="1">
      <alignment horizontal="center" vertical="center"/>
    </xf>
    <xf numFmtId="14" fontId="10" fillId="5" borderId="0" xfId="4" applyNumberFormat="1" applyFont="1" applyFill="1" applyBorder="1" applyAlignment="1">
      <alignment horizontal="center" vertical="center"/>
    </xf>
    <xf numFmtId="0" fontId="19" fillId="5" borderId="0" xfId="8" applyFont="1" applyFill="1" applyAlignment="1">
      <alignment horizontal="right" vertical="center"/>
    </xf>
    <xf numFmtId="0" fontId="10" fillId="5" borderId="9" xfId="4" applyFont="1" applyFill="1" applyBorder="1" applyAlignment="1">
      <alignment vertical="center"/>
    </xf>
    <xf numFmtId="0" fontId="19" fillId="5" borderId="8" xfId="8" applyFont="1" applyFill="1" applyBorder="1" applyAlignment="1">
      <alignment vertical="center"/>
    </xf>
    <xf numFmtId="0" fontId="19" fillId="5" borderId="10" xfId="8" applyFont="1" applyFill="1" applyBorder="1" applyAlignment="1">
      <alignment vertical="center"/>
    </xf>
    <xf numFmtId="165" fontId="10" fillId="5" borderId="1" xfId="9" applyNumberFormat="1" applyFont="1" applyFill="1" applyBorder="1" applyAlignment="1">
      <alignment horizontal="center" vertical="center"/>
    </xf>
    <xf numFmtId="9" fontId="10" fillId="5" borderId="9" xfId="9" applyFont="1" applyFill="1" applyBorder="1" applyAlignment="1">
      <alignment horizontal="center" vertical="center"/>
    </xf>
    <xf numFmtId="0" fontId="7" fillId="5" borderId="9" xfId="4" applyFont="1" applyFill="1" applyBorder="1" applyAlignment="1">
      <alignment vertical="center"/>
    </xf>
    <xf numFmtId="165" fontId="10" fillId="5" borderId="1" xfId="2" applyNumberFormat="1" applyFont="1" applyFill="1" applyBorder="1" applyAlignment="1">
      <alignment horizontal="center" vertical="center"/>
    </xf>
    <xf numFmtId="166" fontId="7" fillId="5" borderId="1" xfId="5" applyNumberFormat="1" applyFont="1" applyFill="1" applyBorder="1" applyAlignment="1">
      <alignment horizontal="center" vertical="center"/>
    </xf>
    <xf numFmtId="0" fontId="7" fillId="7" borderId="2" xfId="8" applyFont="1" applyFill="1" applyBorder="1" applyAlignment="1">
      <alignment vertical="center"/>
    </xf>
    <xf numFmtId="0" fontId="19" fillId="7" borderId="3" xfId="8" applyFont="1" applyFill="1" applyBorder="1" applyAlignment="1">
      <alignment vertical="center"/>
    </xf>
    <xf numFmtId="0" fontId="7" fillId="7" borderId="3" xfId="7" applyFont="1" applyFill="1" applyBorder="1" applyAlignment="1">
      <alignment horizontal="center" vertical="center"/>
    </xf>
    <xf numFmtId="167" fontId="7" fillId="7" borderId="3" xfId="7" applyNumberFormat="1" applyFont="1" applyFill="1" applyBorder="1" applyAlignment="1">
      <alignment horizontal="center" vertical="center"/>
    </xf>
    <xf numFmtId="0" fontId="18" fillId="7" borderId="3" xfId="6" applyFont="1" applyFill="1" applyBorder="1" applyAlignment="1">
      <alignment horizontal="right" vertical="center"/>
    </xf>
    <xf numFmtId="0" fontId="19" fillId="7" borderId="4" xfId="8" applyFont="1" applyFill="1" applyBorder="1" applyAlignment="1">
      <alignment vertical="center"/>
    </xf>
    <xf numFmtId="166" fontId="10" fillId="5" borderId="1" xfId="7" applyNumberFormat="1" applyFont="1" applyFill="1" applyBorder="1" applyAlignment="1">
      <alignment horizontal="center" vertical="center"/>
    </xf>
    <xf numFmtId="0" fontId="9" fillId="5" borderId="3" xfId="0" applyFont="1" applyFill="1" applyBorder="1" applyAlignment="1">
      <alignment horizontal="left" vertical="center"/>
    </xf>
    <xf numFmtId="9" fontId="10" fillId="5" borderId="3" xfId="0" applyNumberFormat="1" applyFont="1" applyFill="1" applyBorder="1" applyAlignment="1">
      <alignment horizontal="center" vertical="center"/>
    </xf>
    <xf numFmtId="166" fontId="10" fillId="5" borderId="1" xfId="1" applyNumberFormat="1" applyFont="1" applyFill="1" applyBorder="1" applyAlignment="1">
      <alignment horizontal="center" vertical="center"/>
    </xf>
    <xf numFmtId="9" fontId="10" fillId="5" borderId="3" xfId="2" applyFont="1" applyFill="1" applyBorder="1" applyAlignment="1">
      <alignment horizontal="center" vertical="center"/>
    </xf>
    <xf numFmtId="0" fontId="10" fillId="5" borderId="3" xfId="0" applyFont="1" applyFill="1" applyBorder="1" applyAlignment="1">
      <alignment horizontal="center" vertical="center"/>
    </xf>
    <xf numFmtId="9" fontId="19" fillId="5" borderId="3" xfId="2" applyFont="1" applyFill="1" applyBorder="1" applyAlignment="1">
      <alignment horizontal="center" vertical="center"/>
    </xf>
    <xf numFmtId="0" fontId="32" fillId="10" borderId="2" xfId="0" applyFont="1" applyFill="1" applyBorder="1" applyAlignment="1">
      <alignment horizontal="left" vertical="center"/>
    </xf>
    <xf numFmtId="0" fontId="32" fillId="10" borderId="3" xfId="0" applyFont="1" applyFill="1" applyBorder="1" applyAlignment="1">
      <alignment horizontal="left" vertical="center"/>
    </xf>
    <xf numFmtId="0" fontId="32" fillId="10" borderId="3" xfId="0" applyFont="1" applyFill="1" applyBorder="1" applyAlignment="1">
      <alignment horizontal="center" vertical="center"/>
    </xf>
    <xf numFmtId="166" fontId="32" fillId="10" borderId="1" xfId="0" applyNumberFormat="1" applyFont="1" applyFill="1" applyBorder="1" applyAlignment="1">
      <alignment horizontal="center" vertical="center"/>
    </xf>
    <xf numFmtId="0" fontId="7" fillId="5" borderId="0" xfId="8" applyFont="1" applyFill="1" applyAlignment="1">
      <alignment horizontal="center" vertical="center"/>
    </xf>
    <xf numFmtId="9" fontId="20" fillId="0" borderId="0" xfId="2" applyFont="1" applyAlignment="1">
      <alignment vertical="center"/>
    </xf>
    <xf numFmtId="0" fontId="10" fillId="5" borderId="1" xfId="7" applyFont="1" applyFill="1" applyBorder="1" applyAlignment="1">
      <alignment horizontal="center" vertical="center"/>
    </xf>
    <xf numFmtId="0" fontId="10" fillId="5" borderId="3" xfId="8" applyFont="1" applyFill="1" applyBorder="1" applyAlignment="1">
      <alignment horizontal="left" vertical="center"/>
    </xf>
    <xf numFmtId="166" fontId="10" fillId="6" borderId="1" xfId="1" applyNumberFormat="1" applyFont="1" applyFill="1" applyBorder="1" applyAlignment="1">
      <alignment horizontal="right" vertical="center"/>
    </xf>
    <xf numFmtId="0" fontId="7" fillId="5" borderId="3" xfId="0" applyFont="1" applyFill="1" applyBorder="1" applyAlignment="1">
      <alignment horizontal="right" vertical="center"/>
    </xf>
    <xf numFmtId="0" fontId="10" fillId="6" borderId="1" xfId="0" applyFont="1" applyFill="1" applyBorder="1" applyAlignment="1">
      <alignment horizontal="left" vertical="center" wrapText="1"/>
    </xf>
    <xf numFmtId="0" fontId="9" fillId="6" borderId="1" xfId="0" applyFont="1" applyFill="1" applyBorder="1" applyAlignment="1">
      <alignment horizontal="left" vertical="center" wrapText="1"/>
    </xf>
    <xf numFmtId="0" fontId="10" fillId="5" borderId="3" xfId="0" applyFont="1" applyFill="1" applyBorder="1" applyAlignment="1">
      <alignment horizontal="left" vertical="center" wrapText="1"/>
    </xf>
    <xf numFmtId="0" fontId="0" fillId="5" borderId="3" xfId="0" applyFill="1" applyBorder="1" applyAlignment="1">
      <alignment horizontal="left" vertical="center" wrapText="1"/>
    </xf>
    <xf numFmtId="0" fontId="7" fillId="2" borderId="2"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wrapText="1"/>
    </xf>
    <xf numFmtId="0" fontId="10" fillId="5" borderId="4" xfId="0" applyFont="1" applyFill="1" applyBorder="1" applyAlignment="1">
      <alignment horizontal="left" vertical="center" wrapText="1"/>
    </xf>
    <xf numFmtId="0" fontId="8" fillId="5" borderId="2"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2" xfId="0" applyFont="1" applyFill="1" applyBorder="1" applyAlignment="1">
      <alignment horizontal="left" vertical="center" wrapText="1"/>
    </xf>
    <xf numFmtId="9" fontId="10" fillId="5" borderId="8" xfId="4" applyNumberFormat="1" applyFont="1" applyFill="1" applyBorder="1" applyAlignment="1">
      <alignment horizontal="left" vertical="center"/>
    </xf>
    <xf numFmtId="9" fontId="10" fillId="5" borderId="4" xfId="4" applyNumberFormat="1" applyFont="1" applyFill="1" applyBorder="1" applyAlignment="1">
      <alignment horizontal="left" vertical="center"/>
    </xf>
    <xf numFmtId="0" fontId="21" fillId="5" borderId="3" xfId="0" applyFont="1" applyFill="1" applyBorder="1" applyAlignment="1">
      <alignment horizontal="center" vertical="center"/>
    </xf>
    <xf numFmtId="0" fontId="9" fillId="5" borderId="2" xfId="0" applyFont="1" applyFill="1" applyBorder="1" applyAlignment="1">
      <alignment horizontal="left" vertical="center"/>
    </xf>
    <xf numFmtId="0" fontId="9" fillId="5" borderId="3" xfId="0" applyFont="1" applyFill="1" applyBorder="1" applyAlignment="1">
      <alignment horizontal="left" vertical="center"/>
    </xf>
    <xf numFmtId="0" fontId="0" fillId="5" borderId="3" xfId="0" applyFill="1" applyBorder="1" applyAlignment="1">
      <alignment horizontal="left" vertical="center"/>
    </xf>
    <xf numFmtId="9" fontId="10" fillId="5" borderId="3" xfId="4" applyNumberFormat="1" applyFont="1" applyFill="1" applyBorder="1" applyAlignment="1">
      <alignment horizontal="left" vertical="center"/>
    </xf>
    <xf numFmtId="164" fontId="43" fillId="9" borderId="2" xfId="0" quotePrefix="1" applyNumberFormat="1" applyFont="1" applyFill="1" applyBorder="1" applyAlignment="1">
      <alignment horizontal="left" vertical="center"/>
    </xf>
    <xf numFmtId="164" fontId="43" fillId="9" borderId="3" xfId="0" quotePrefix="1" applyNumberFormat="1" applyFont="1" applyFill="1" applyBorder="1" applyAlignment="1">
      <alignment horizontal="left" vertical="center"/>
    </xf>
    <xf numFmtId="164" fontId="43" fillId="9" borderId="4" xfId="0" quotePrefix="1" applyNumberFormat="1" applyFont="1" applyFill="1" applyBorder="1" applyAlignment="1">
      <alignment horizontal="left" vertical="center"/>
    </xf>
    <xf numFmtId="164" fontId="36" fillId="9" borderId="2" xfId="0" quotePrefix="1" applyNumberFormat="1" applyFont="1" applyFill="1" applyBorder="1" applyAlignment="1">
      <alignment horizontal="left" vertical="center" wrapText="1"/>
    </xf>
    <xf numFmtId="164" fontId="36" fillId="9" borderId="3" xfId="0" quotePrefix="1" applyNumberFormat="1" applyFont="1" applyFill="1" applyBorder="1" applyAlignment="1">
      <alignment horizontal="left" vertical="center" wrapText="1"/>
    </xf>
    <xf numFmtId="164" fontId="36" fillId="9" borderId="4" xfId="0" quotePrefix="1" applyNumberFormat="1"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10" fillId="6" borderId="4" xfId="0" applyFont="1" applyFill="1" applyBorder="1" applyAlignment="1">
      <alignment horizontal="left" vertical="center" wrapText="1"/>
    </xf>
    <xf numFmtId="0" fontId="19" fillId="0" borderId="0" xfId="11" applyFont="1" applyAlignment="1">
      <alignment horizontal="left" vertical="top" wrapText="1"/>
    </xf>
    <xf numFmtId="0" fontId="19" fillId="0" borderId="0" xfId="11" applyFont="1" applyAlignment="1">
      <alignment horizontal="left" vertical="center" wrapText="1"/>
    </xf>
    <xf numFmtId="0" fontId="37" fillId="9" borderId="2" xfId="11" quotePrefix="1" applyFont="1" applyFill="1" applyBorder="1" applyAlignment="1">
      <alignment horizontal="left" vertical="center" wrapText="1" indent="1"/>
    </xf>
    <xf numFmtId="0" fontId="37" fillId="9" borderId="3" xfId="11" quotePrefix="1" applyFont="1" applyFill="1" applyBorder="1" applyAlignment="1">
      <alignment horizontal="left" vertical="center" wrapText="1" indent="1"/>
    </xf>
    <xf numFmtId="0" fontId="37" fillId="9" borderId="4" xfId="11" quotePrefix="1" applyFont="1" applyFill="1" applyBorder="1" applyAlignment="1">
      <alignment horizontal="left" vertical="center" wrapText="1" indent="1"/>
    </xf>
    <xf numFmtId="0" fontId="19" fillId="0" borderId="0" xfId="11" applyFont="1" applyAlignment="1">
      <alignment horizontal="left" wrapText="1"/>
    </xf>
    <xf numFmtId="0" fontId="42" fillId="9" borderId="2" xfId="12" quotePrefix="1" applyFont="1" applyFill="1" applyBorder="1" applyAlignment="1">
      <alignment horizontal="left" vertical="center" indent="1"/>
    </xf>
    <xf numFmtId="0" fontId="42" fillId="9" borderId="3" xfId="12" quotePrefix="1" applyFont="1" applyFill="1" applyBorder="1" applyAlignment="1">
      <alignment horizontal="left" vertical="center" indent="1"/>
    </xf>
    <xf numFmtId="0" fontId="42" fillId="9" borderId="4" xfId="12" quotePrefix="1" applyFont="1" applyFill="1" applyBorder="1" applyAlignment="1">
      <alignment horizontal="left" vertical="center" indent="1"/>
    </xf>
  </cellXfs>
  <cellStyles count="13">
    <cellStyle name="Calculation" xfId="5" builtinId="22"/>
    <cellStyle name="Currency" xfId="1" builtinId="4"/>
    <cellStyle name="Explanatory Text" xfId="6" builtinId="53"/>
    <cellStyle name="Heading 3" xfId="3" builtinId="18"/>
    <cellStyle name="Hyperlink" xfId="12" builtinId="8"/>
    <cellStyle name="Input" xfId="4" builtinId="20"/>
    <cellStyle name="Normal" xfId="0" builtinId="0"/>
    <cellStyle name="Normal 2" xfId="8" xr:uid="{00000000-0005-0000-0000-000006000000}"/>
    <cellStyle name="Normal_$ITEMS1" xfId="11" xr:uid="{00000000-0005-0000-0000-000007000000}"/>
    <cellStyle name="Percent" xfId="2" builtinId="5"/>
    <cellStyle name="Percent 2" xfId="9" xr:uid="{00000000-0005-0000-0000-000009000000}"/>
    <cellStyle name="Percent 3" xfId="10" xr:uid="{00000000-0005-0000-0000-00000A000000}"/>
    <cellStyle name="Total" xfId="7" builtinId="2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portal.ct.gov/-/media/DOT/documents/AEC/Cost_Estimating/CTDOT_Est_Guide_2022_v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74"/>
  <sheetViews>
    <sheetView view="pageBreakPreview" topLeftCell="A46" zoomScaleNormal="85" zoomScaleSheetLayoutView="100" workbookViewId="0">
      <selection activeCell="N45" sqref="N45"/>
    </sheetView>
  </sheetViews>
  <sheetFormatPr defaultColWidth="9.33203125" defaultRowHeight="13.2" x14ac:dyDescent="0.25"/>
  <cols>
    <col min="1" max="1" width="2.77734375" style="1" bestFit="1" customWidth="1"/>
    <col min="2" max="2" width="14.109375" style="1" customWidth="1"/>
    <col min="3" max="3" width="23.33203125" style="1" customWidth="1"/>
    <col min="4" max="4" width="12.6640625" style="1" bestFit="1" customWidth="1"/>
    <col min="5" max="5" width="11.77734375" style="1" customWidth="1"/>
    <col min="6" max="6" width="9.6640625" style="4" customWidth="1"/>
    <col min="7" max="9" width="17.33203125" style="4" customWidth="1"/>
    <col min="10" max="10" width="3.109375" style="1" customWidth="1"/>
    <col min="11" max="11" width="25.77734375" style="1" bestFit="1" customWidth="1"/>
    <col min="12" max="16384" width="9.33203125" style="1"/>
  </cols>
  <sheetData>
    <row r="1" spans="1:11" ht="25.8" x14ac:dyDescent="0.25">
      <c r="B1" s="132" t="s">
        <v>0</v>
      </c>
    </row>
    <row r="2" spans="1:11" ht="28.2" customHeight="1" x14ac:dyDescent="0.25">
      <c r="B2" s="150" t="s">
        <v>1</v>
      </c>
    </row>
    <row r="3" spans="1:11" s="151" customFormat="1" ht="23.4" customHeight="1" x14ac:dyDescent="0.25">
      <c r="B3" s="152" t="s">
        <v>2</v>
      </c>
      <c r="C3" s="153"/>
      <c r="D3" s="153"/>
      <c r="E3" s="153"/>
      <c r="F3" s="154"/>
      <c r="G3" s="154"/>
      <c r="H3" s="154"/>
      <c r="I3" s="155"/>
    </row>
    <row r="4" spans="1:11" ht="9" customHeight="1" x14ac:dyDescent="0.25">
      <c r="B4" s="5"/>
    </row>
    <row r="5" spans="1:11" s="14" customFormat="1" ht="20.399999999999999" customHeight="1" x14ac:dyDescent="0.35">
      <c r="A5" s="16"/>
      <c r="B5" s="157" t="s">
        <v>3</v>
      </c>
      <c r="C5" s="16"/>
      <c r="D5" s="16"/>
      <c r="E5" s="16"/>
      <c r="F5" s="32"/>
      <c r="G5" s="16"/>
      <c r="H5" s="19"/>
      <c r="I5" s="29"/>
      <c r="J5" s="16"/>
    </row>
    <row r="6" spans="1:11" s="37" customFormat="1" ht="153" customHeight="1" x14ac:dyDescent="0.25">
      <c r="A6" s="27"/>
      <c r="B6" s="248" t="s">
        <v>4</v>
      </c>
      <c r="C6" s="249"/>
      <c r="D6" s="249"/>
      <c r="E6" s="249"/>
      <c r="F6" s="249"/>
      <c r="G6" s="249"/>
      <c r="H6" s="249"/>
      <c r="I6" s="250"/>
      <c r="J6" s="28"/>
    </row>
    <row r="7" spans="1:11" s="2" customFormat="1" ht="18" customHeight="1" x14ac:dyDescent="0.25">
      <c r="B7" s="7" t="s">
        <v>5</v>
      </c>
      <c r="C7" s="231" t="s">
        <v>6</v>
      </c>
      <c r="D7" s="232"/>
      <c r="E7" s="233"/>
      <c r="F7" s="8" t="s">
        <v>7</v>
      </c>
      <c r="G7" s="8" t="s">
        <v>8</v>
      </c>
      <c r="H7" s="7" t="s">
        <v>9</v>
      </c>
      <c r="I7" s="7" t="s">
        <v>10</v>
      </c>
      <c r="J7" s="9"/>
    </row>
    <row r="8" spans="1:11" s="37" customFormat="1" ht="18" customHeight="1" x14ac:dyDescent="0.25">
      <c r="B8" s="156" t="s">
        <v>11</v>
      </c>
      <c r="C8" s="229" t="s">
        <v>12</v>
      </c>
      <c r="D8" s="229"/>
      <c r="E8" s="234"/>
      <c r="F8" s="136" t="s">
        <v>13</v>
      </c>
      <c r="G8" s="35">
        <v>0</v>
      </c>
      <c r="H8" s="137">
        <f>' 2023 CRCOG Unit Prices Guide'!E7</f>
        <v>8</v>
      </c>
      <c r="I8" s="38">
        <f t="shared" ref="I8" si="0">G8*H8</f>
        <v>0</v>
      </c>
      <c r="J8" s="28"/>
      <c r="K8" s="39"/>
    </row>
    <row r="9" spans="1:11" s="3" customFormat="1" ht="18" customHeight="1" x14ac:dyDescent="0.25">
      <c r="B9" s="156" t="s">
        <v>14</v>
      </c>
      <c r="C9" s="229" t="s">
        <v>15</v>
      </c>
      <c r="D9" s="229"/>
      <c r="E9" s="234"/>
      <c r="F9" s="136" t="s">
        <v>13</v>
      </c>
      <c r="G9" s="35">
        <v>0</v>
      </c>
      <c r="H9" s="137">
        <f>' 2023 CRCOG Unit Prices Guide'!E8</f>
        <v>34</v>
      </c>
      <c r="I9" s="10">
        <f>G9*H9</f>
        <v>0</v>
      </c>
      <c r="J9" s="11"/>
    </row>
    <row r="10" spans="1:11" s="3" customFormat="1" ht="18" customHeight="1" x14ac:dyDescent="0.25">
      <c r="B10" s="156" t="s">
        <v>16</v>
      </c>
      <c r="C10" s="229" t="s">
        <v>17</v>
      </c>
      <c r="D10" s="229"/>
      <c r="E10" s="234"/>
      <c r="F10" s="136" t="s">
        <v>13</v>
      </c>
      <c r="G10" s="35">
        <v>0</v>
      </c>
      <c r="H10" s="137">
        <f>' 2023 CRCOG Unit Prices Guide'!E9</f>
        <v>63</v>
      </c>
      <c r="I10" s="10">
        <f>G10*H10</f>
        <v>0</v>
      </c>
      <c r="J10" s="11"/>
      <c r="K10" s="40"/>
    </row>
    <row r="11" spans="1:11" s="3" customFormat="1" ht="18" customHeight="1" x14ac:dyDescent="0.25">
      <c r="B11" s="156" t="s">
        <v>18</v>
      </c>
      <c r="C11" s="229" t="s">
        <v>19</v>
      </c>
      <c r="D11" s="229"/>
      <c r="E11" s="234"/>
      <c r="F11" s="136" t="s">
        <v>13</v>
      </c>
      <c r="G11" s="35">
        <v>0</v>
      </c>
      <c r="H11" s="137">
        <f>' 2023 CRCOG Unit Prices Guide'!E10</f>
        <v>95</v>
      </c>
      <c r="I11" s="38">
        <f t="shared" ref="I11:I38" si="1">G11*H11</f>
        <v>0</v>
      </c>
      <c r="J11" s="11"/>
      <c r="K11" s="40"/>
    </row>
    <row r="12" spans="1:11" s="3" customFormat="1" ht="4.95" customHeight="1" x14ac:dyDescent="0.25">
      <c r="B12" s="138"/>
      <c r="C12" s="229"/>
      <c r="D12" s="230"/>
      <c r="E12" s="230"/>
      <c r="F12" s="139"/>
      <c r="G12" s="140"/>
      <c r="H12" s="141"/>
      <c r="I12" s="142"/>
      <c r="J12" s="11"/>
      <c r="K12" s="40"/>
    </row>
    <row r="13" spans="1:11" s="37" customFormat="1" ht="47.4" customHeight="1" x14ac:dyDescent="0.25">
      <c r="A13" s="27"/>
      <c r="B13" s="248" t="s">
        <v>20</v>
      </c>
      <c r="C13" s="249"/>
      <c r="D13" s="249"/>
      <c r="E13" s="249"/>
      <c r="F13" s="249"/>
      <c r="G13" s="249"/>
      <c r="H13" s="249"/>
      <c r="I13" s="250"/>
      <c r="J13" s="28"/>
    </row>
    <row r="14" spans="1:11" s="2" customFormat="1" ht="18" customHeight="1" x14ac:dyDescent="0.25">
      <c r="B14" s="7" t="s">
        <v>21</v>
      </c>
      <c r="C14" s="231" t="s">
        <v>22</v>
      </c>
      <c r="D14" s="232"/>
      <c r="E14" s="233"/>
      <c r="F14" s="8" t="s">
        <v>7</v>
      </c>
      <c r="G14" s="8" t="s">
        <v>8</v>
      </c>
      <c r="H14" s="7" t="s">
        <v>9</v>
      </c>
      <c r="I14" s="7" t="s">
        <v>10</v>
      </c>
      <c r="J14" s="9"/>
    </row>
    <row r="15" spans="1:11" s="3" customFormat="1" ht="15" customHeight="1" x14ac:dyDescent="0.25">
      <c r="B15" s="33"/>
      <c r="C15" s="227"/>
      <c r="D15" s="228"/>
      <c r="E15" s="228"/>
      <c r="F15" s="34"/>
      <c r="G15" s="35"/>
      <c r="H15" s="36">
        <v>0</v>
      </c>
      <c r="I15" s="38">
        <f t="shared" ref="I15:I16" si="2">G15*H15</f>
        <v>0</v>
      </c>
      <c r="J15" s="11"/>
      <c r="K15" s="40"/>
    </row>
    <row r="16" spans="1:11" s="3" customFormat="1" ht="15" customHeight="1" x14ac:dyDescent="0.25">
      <c r="B16" s="33"/>
      <c r="C16" s="251"/>
      <c r="D16" s="252"/>
      <c r="E16" s="253"/>
      <c r="F16" s="34"/>
      <c r="G16" s="35"/>
      <c r="H16" s="36">
        <v>0</v>
      </c>
      <c r="I16" s="10">
        <f t="shared" si="2"/>
        <v>0</v>
      </c>
      <c r="J16" s="11"/>
      <c r="K16" s="40"/>
    </row>
    <row r="17" spans="2:11" s="3" customFormat="1" ht="15" customHeight="1" x14ac:dyDescent="0.25">
      <c r="B17" s="33"/>
      <c r="C17" s="251"/>
      <c r="D17" s="252"/>
      <c r="E17" s="253"/>
      <c r="F17" s="34"/>
      <c r="G17" s="35"/>
      <c r="H17" s="36">
        <v>0</v>
      </c>
      <c r="I17" s="10">
        <f t="shared" si="1"/>
        <v>0</v>
      </c>
      <c r="J17" s="11"/>
      <c r="K17" s="40"/>
    </row>
    <row r="18" spans="2:11" s="3" customFormat="1" ht="15" customHeight="1" x14ac:dyDescent="0.25">
      <c r="B18" s="33"/>
      <c r="C18" s="227"/>
      <c r="D18" s="228"/>
      <c r="E18" s="228"/>
      <c r="F18" s="34"/>
      <c r="G18" s="35"/>
      <c r="H18" s="36">
        <v>0</v>
      </c>
      <c r="I18" s="10">
        <f>G18*H18</f>
        <v>0</v>
      </c>
      <c r="J18" s="11"/>
      <c r="K18" s="40"/>
    </row>
    <row r="19" spans="2:11" s="3" customFormat="1" ht="15" customHeight="1" x14ac:dyDescent="0.25">
      <c r="B19" s="33"/>
      <c r="C19" s="227"/>
      <c r="D19" s="228"/>
      <c r="E19" s="228"/>
      <c r="F19" s="34"/>
      <c r="G19" s="35"/>
      <c r="H19" s="36">
        <v>0</v>
      </c>
      <c r="I19" s="10">
        <f t="shared" si="1"/>
        <v>0</v>
      </c>
      <c r="J19" s="11"/>
      <c r="K19" s="40"/>
    </row>
    <row r="20" spans="2:11" s="3" customFormat="1" ht="15" customHeight="1" x14ac:dyDescent="0.25">
      <c r="B20" s="33"/>
      <c r="C20" s="227"/>
      <c r="D20" s="228"/>
      <c r="E20" s="228"/>
      <c r="F20" s="34"/>
      <c r="G20" s="35"/>
      <c r="H20" s="36">
        <v>0</v>
      </c>
      <c r="I20" s="10">
        <f t="shared" si="1"/>
        <v>0</v>
      </c>
      <c r="J20" s="11"/>
      <c r="K20" s="40"/>
    </row>
    <row r="21" spans="2:11" s="3" customFormat="1" ht="15" customHeight="1" x14ac:dyDescent="0.25">
      <c r="B21" s="33"/>
      <c r="C21" s="227"/>
      <c r="D21" s="228"/>
      <c r="E21" s="228"/>
      <c r="F21" s="34"/>
      <c r="G21" s="35"/>
      <c r="H21" s="36">
        <v>0</v>
      </c>
      <c r="I21" s="10">
        <f t="shared" si="1"/>
        <v>0</v>
      </c>
      <c r="J21" s="11"/>
      <c r="K21" s="40"/>
    </row>
    <row r="22" spans="2:11" s="3" customFormat="1" ht="15" customHeight="1" x14ac:dyDescent="0.25">
      <c r="B22" s="33"/>
      <c r="C22" s="227"/>
      <c r="D22" s="228"/>
      <c r="E22" s="228"/>
      <c r="F22" s="34"/>
      <c r="G22" s="35"/>
      <c r="H22" s="36">
        <v>0</v>
      </c>
      <c r="I22" s="10">
        <f t="shared" si="1"/>
        <v>0</v>
      </c>
      <c r="J22" s="11"/>
    </row>
    <row r="23" spans="2:11" s="3" customFormat="1" ht="15" customHeight="1" x14ac:dyDescent="0.25">
      <c r="B23" s="33"/>
      <c r="C23" s="227"/>
      <c r="D23" s="228"/>
      <c r="E23" s="228"/>
      <c r="F23" s="34"/>
      <c r="G23" s="35"/>
      <c r="H23" s="36">
        <v>0</v>
      </c>
      <c r="I23" s="10">
        <f t="shared" si="1"/>
        <v>0</v>
      </c>
      <c r="J23" s="11"/>
    </row>
    <row r="24" spans="2:11" s="3" customFormat="1" ht="15" customHeight="1" x14ac:dyDescent="0.25">
      <c r="B24" s="33"/>
      <c r="C24" s="227"/>
      <c r="D24" s="228"/>
      <c r="E24" s="228"/>
      <c r="F24" s="34"/>
      <c r="G24" s="35"/>
      <c r="H24" s="36">
        <v>0</v>
      </c>
      <c r="I24" s="10">
        <f t="shared" si="1"/>
        <v>0</v>
      </c>
      <c r="J24" s="11"/>
    </row>
    <row r="25" spans="2:11" s="3" customFormat="1" ht="15" customHeight="1" x14ac:dyDescent="0.25">
      <c r="B25" s="33"/>
      <c r="C25" s="227"/>
      <c r="D25" s="228"/>
      <c r="E25" s="228"/>
      <c r="F25" s="34"/>
      <c r="G25" s="35"/>
      <c r="H25" s="36">
        <v>0</v>
      </c>
      <c r="I25" s="10">
        <f t="shared" si="1"/>
        <v>0</v>
      </c>
      <c r="J25" s="11"/>
    </row>
    <row r="26" spans="2:11" s="3" customFormat="1" ht="15" customHeight="1" x14ac:dyDescent="0.25">
      <c r="B26" s="33"/>
      <c r="C26" s="227"/>
      <c r="D26" s="228"/>
      <c r="E26" s="228"/>
      <c r="F26" s="34"/>
      <c r="G26" s="35"/>
      <c r="H26" s="36">
        <v>0</v>
      </c>
      <c r="I26" s="10">
        <f t="shared" si="1"/>
        <v>0</v>
      </c>
      <c r="J26" s="28"/>
    </row>
    <row r="27" spans="2:11" s="3" customFormat="1" ht="15" customHeight="1" x14ac:dyDescent="0.25">
      <c r="B27" s="33"/>
      <c r="C27" s="227"/>
      <c r="D27" s="228"/>
      <c r="E27" s="228"/>
      <c r="F27" s="34"/>
      <c r="G27" s="35"/>
      <c r="H27" s="36">
        <v>0</v>
      </c>
      <c r="I27" s="10">
        <f t="shared" si="1"/>
        <v>0</v>
      </c>
      <c r="J27" s="28"/>
    </row>
    <row r="28" spans="2:11" s="3" customFormat="1" ht="15" customHeight="1" x14ac:dyDescent="0.25">
      <c r="B28" s="33"/>
      <c r="C28" s="227"/>
      <c r="D28" s="228"/>
      <c r="E28" s="228"/>
      <c r="F28" s="34"/>
      <c r="G28" s="35"/>
      <c r="H28" s="36">
        <v>0</v>
      </c>
      <c r="I28" s="10">
        <f t="shared" si="1"/>
        <v>0</v>
      </c>
      <c r="J28" s="28"/>
    </row>
    <row r="29" spans="2:11" s="3" customFormat="1" ht="15" customHeight="1" x14ac:dyDescent="0.25">
      <c r="B29" s="33"/>
      <c r="C29" s="227"/>
      <c r="D29" s="228"/>
      <c r="E29" s="228"/>
      <c r="F29" s="34"/>
      <c r="G29" s="35"/>
      <c r="H29" s="36">
        <v>0</v>
      </c>
      <c r="I29" s="10">
        <f t="shared" ref="I29:I36" si="3">G29*H29</f>
        <v>0</v>
      </c>
      <c r="J29" s="28"/>
    </row>
    <row r="30" spans="2:11" s="3" customFormat="1" ht="15" customHeight="1" x14ac:dyDescent="0.25">
      <c r="B30" s="33"/>
      <c r="C30" s="227"/>
      <c r="D30" s="228"/>
      <c r="E30" s="228"/>
      <c r="F30" s="34"/>
      <c r="G30" s="35"/>
      <c r="H30" s="36">
        <v>0</v>
      </c>
      <c r="I30" s="10">
        <f t="shared" si="3"/>
        <v>0</v>
      </c>
      <c r="J30" s="28"/>
    </row>
    <row r="31" spans="2:11" s="3" customFormat="1" ht="15" customHeight="1" x14ac:dyDescent="0.25">
      <c r="B31" s="33"/>
      <c r="C31" s="227"/>
      <c r="D31" s="228"/>
      <c r="E31" s="228"/>
      <c r="F31" s="34"/>
      <c r="G31" s="35"/>
      <c r="H31" s="36">
        <v>0</v>
      </c>
      <c r="I31" s="10">
        <f t="shared" si="3"/>
        <v>0</v>
      </c>
      <c r="J31" s="28"/>
    </row>
    <row r="32" spans="2:11" s="3" customFormat="1" ht="15" customHeight="1" x14ac:dyDescent="0.25">
      <c r="B32" s="33"/>
      <c r="C32" s="227"/>
      <c r="D32" s="228"/>
      <c r="E32" s="228"/>
      <c r="F32" s="34"/>
      <c r="G32" s="35"/>
      <c r="H32" s="36">
        <v>0</v>
      </c>
      <c r="I32" s="10">
        <f t="shared" si="3"/>
        <v>0</v>
      </c>
      <c r="J32" s="28"/>
    </row>
    <row r="33" spans="1:12" s="3" customFormat="1" ht="15" customHeight="1" x14ac:dyDescent="0.25">
      <c r="A33" s="27"/>
      <c r="B33" s="33"/>
      <c r="C33" s="227"/>
      <c r="D33" s="228"/>
      <c r="E33" s="228"/>
      <c r="F33" s="34"/>
      <c r="G33" s="35"/>
      <c r="H33" s="36">
        <v>0</v>
      </c>
      <c r="I33" s="10">
        <f t="shared" si="3"/>
        <v>0</v>
      </c>
      <c r="J33" s="28"/>
      <c r="K33" s="40"/>
    </row>
    <row r="34" spans="1:12" s="3" customFormat="1" ht="15" customHeight="1" x14ac:dyDescent="0.25">
      <c r="A34" s="27"/>
      <c r="B34" s="33"/>
      <c r="C34" s="227"/>
      <c r="D34" s="228"/>
      <c r="E34" s="228"/>
      <c r="F34" s="34"/>
      <c r="G34" s="35"/>
      <c r="H34" s="36">
        <v>0</v>
      </c>
      <c r="I34" s="10">
        <f t="shared" si="3"/>
        <v>0</v>
      </c>
      <c r="J34" s="28"/>
    </row>
    <row r="35" spans="1:12" s="37" customFormat="1" ht="15" customHeight="1" x14ac:dyDescent="0.25">
      <c r="A35" s="27"/>
      <c r="B35" s="33"/>
      <c r="C35" s="227"/>
      <c r="D35" s="228"/>
      <c r="E35" s="228"/>
      <c r="F35" s="34"/>
      <c r="G35" s="35"/>
      <c r="H35" s="36">
        <v>0</v>
      </c>
      <c r="I35" s="38">
        <f t="shared" si="3"/>
        <v>0</v>
      </c>
      <c r="J35" s="28"/>
      <c r="K35" s="39"/>
    </row>
    <row r="36" spans="1:12" s="3" customFormat="1" ht="15" customHeight="1" x14ac:dyDescent="0.25">
      <c r="A36" s="27"/>
      <c r="B36" s="33"/>
      <c r="C36" s="227"/>
      <c r="D36" s="228"/>
      <c r="E36" s="228"/>
      <c r="F36" s="34"/>
      <c r="G36" s="35"/>
      <c r="H36" s="36">
        <v>0</v>
      </c>
      <c r="I36" s="10">
        <f t="shared" si="3"/>
        <v>0</v>
      </c>
      <c r="J36" s="11"/>
    </row>
    <row r="37" spans="1:12" s="37" customFormat="1" ht="15" customHeight="1" x14ac:dyDescent="0.25">
      <c r="A37" s="27"/>
      <c r="B37" s="33"/>
      <c r="C37" s="227"/>
      <c r="D37" s="228"/>
      <c r="E37" s="228"/>
      <c r="F37" s="34"/>
      <c r="G37" s="35"/>
      <c r="H37" s="36">
        <v>0</v>
      </c>
      <c r="I37" s="38">
        <f t="shared" ref="I37" si="4">G37*H37</f>
        <v>0</v>
      </c>
      <c r="J37" s="28"/>
      <c r="K37" s="39"/>
    </row>
    <row r="38" spans="1:12" s="3" customFormat="1" ht="15" customHeight="1" x14ac:dyDescent="0.25">
      <c r="A38" s="27"/>
      <c r="B38" s="33"/>
      <c r="C38" s="227"/>
      <c r="D38" s="228"/>
      <c r="E38" s="228"/>
      <c r="F38" s="34"/>
      <c r="G38" s="35"/>
      <c r="H38" s="36">
        <v>0</v>
      </c>
      <c r="I38" s="10">
        <f t="shared" si="1"/>
        <v>0</v>
      </c>
      <c r="J38" s="28"/>
      <c r="K38" s="39"/>
    </row>
    <row r="39" spans="1:12" s="3" customFormat="1" ht="35.4" customHeight="1" x14ac:dyDescent="0.25">
      <c r="B39" s="248" t="s">
        <v>23</v>
      </c>
      <c r="C39" s="249"/>
      <c r="D39" s="249"/>
      <c r="E39" s="249"/>
      <c r="F39" s="249"/>
      <c r="G39" s="249"/>
      <c r="H39" s="250"/>
      <c r="I39" s="10"/>
      <c r="J39" s="28"/>
      <c r="K39" s="39"/>
    </row>
    <row r="40" spans="1:12" s="184" customFormat="1" ht="18" customHeight="1" x14ac:dyDescent="0.25">
      <c r="A40" s="221" t="s">
        <v>24</v>
      </c>
      <c r="B40" s="186" t="s">
        <v>25</v>
      </c>
      <c r="C40" s="181"/>
      <c r="D40" s="181"/>
      <c r="E40" s="181"/>
      <c r="F40" s="191"/>
      <c r="G40" s="181"/>
      <c r="H40" s="188"/>
      <c r="I40" s="189">
        <f>SUM(I8:I39)</f>
        <v>0</v>
      </c>
      <c r="J40" s="179"/>
      <c r="K40" s="39"/>
      <c r="L40" s="222"/>
    </row>
    <row r="41" spans="1:12" s="184" customFormat="1" ht="18" customHeight="1" x14ac:dyDescent="0.25">
      <c r="A41" s="221" t="s">
        <v>26</v>
      </c>
      <c r="B41" s="186" t="s">
        <v>27</v>
      </c>
      <c r="C41" s="181"/>
      <c r="D41" s="181"/>
      <c r="E41" s="181"/>
      <c r="F41" s="223">
        <v>25</v>
      </c>
      <c r="G41" s="224" t="s">
        <v>28</v>
      </c>
      <c r="H41" s="188"/>
      <c r="I41" s="189">
        <f>ROUND(F41/100*I40,0)</f>
        <v>0</v>
      </c>
      <c r="J41" s="179"/>
    </row>
    <row r="42" spans="1:12" s="14" customFormat="1" ht="5.0999999999999996" customHeight="1" x14ac:dyDescent="0.3">
      <c r="A42" s="16"/>
      <c r="B42" s="16"/>
      <c r="C42" s="16"/>
      <c r="D42" s="16"/>
      <c r="E42" s="16"/>
      <c r="F42" s="17"/>
      <c r="G42" s="18"/>
      <c r="H42" s="19"/>
      <c r="I42" s="29"/>
      <c r="J42" s="16"/>
    </row>
    <row r="43" spans="1:12" s="184" customFormat="1" ht="18" customHeight="1" x14ac:dyDescent="0.25">
      <c r="A43" s="185" t="s">
        <v>29</v>
      </c>
      <c r="B43" s="190" t="s">
        <v>30</v>
      </c>
      <c r="C43" s="181"/>
      <c r="D43" s="181"/>
      <c r="E43" s="181"/>
      <c r="F43" s="191"/>
      <c r="G43" s="181"/>
      <c r="H43" s="188"/>
      <c r="I43" s="189">
        <f>SUM(I40:I41)</f>
        <v>0</v>
      </c>
      <c r="J43" s="179"/>
    </row>
    <row r="44" spans="1:12" s="14" customFormat="1" ht="5.0999999999999996" customHeight="1" x14ac:dyDescent="0.3">
      <c r="A44" s="16"/>
      <c r="B44" s="16"/>
      <c r="C44" s="16"/>
      <c r="D44" s="16"/>
      <c r="E44" s="16"/>
      <c r="F44" s="17"/>
      <c r="G44" s="18"/>
      <c r="H44" s="19"/>
      <c r="I44" s="29"/>
      <c r="J44" s="16"/>
    </row>
    <row r="45" spans="1:12" s="14" customFormat="1" ht="20.399999999999999" customHeight="1" x14ac:dyDescent="0.35">
      <c r="A45" s="16"/>
      <c r="B45" s="157" t="s">
        <v>31</v>
      </c>
      <c r="C45" s="16"/>
      <c r="D45" s="16"/>
      <c r="E45" s="16"/>
      <c r="F45" s="32"/>
      <c r="G45" s="16"/>
      <c r="H45" s="19"/>
      <c r="I45" s="29"/>
      <c r="J45" s="16"/>
    </row>
    <row r="46" spans="1:12" s="37" customFormat="1" ht="18" customHeight="1" x14ac:dyDescent="0.25">
      <c r="A46" s="27"/>
      <c r="B46" s="245" t="s">
        <v>32</v>
      </c>
      <c r="C46" s="246"/>
      <c r="D46" s="246"/>
      <c r="E46" s="246"/>
      <c r="F46" s="246"/>
      <c r="G46" s="246"/>
      <c r="H46" s="246"/>
      <c r="I46" s="247"/>
      <c r="J46" s="28"/>
    </row>
    <row r="47" spans="1:12" s="184" customFormat="1" ht="18" customHeight="1" x14ac:dyDescent="0.25">
      <c r="A47" s="179"/>
      <c r="B47" s="180" t="s">
        <v>33</v>
      </c>
      <c r="C47" s="181"/>
      <c r="D47" s="181"/>
      <c r="E47" s="181"/>
      <c r="F47" s="182">
        <v>2</v>
      </c>
      <c r="G47" s="244" t="s">
        <v>34</v>
      </c>
      <c r="H47" s="244"/>
      <c r="I47" s="183">
        <f>ROUND(F47/100*$I$43,0)</f>
        <v>0</v>
      </c>
      <c r="J47" s="179"/>
    </row>
    <row r="48" spans="1:12" s="184" customFormat="1" ht="18" customHeight="1" x14ac:dyDescent="0.25">
      <c r="A48" s="179"/>
      <c r="B48" s="180" t="s">
        <v>35</v>
      </c>
      <c r="C48" s="181"/>
      <c r="D48" s="181"/>
      <c r="E48" s="181"/>
      <c r="F48" s="182">
        <v>3.5</v>
      </c>
      <c r="G48" s="244" t="s">
        <v>34</v>
      </c>
      <c r="H48" s="244"/>
      <c r="I48" s="183">
        <f>ROUND(F48/100*$I$43,0)</f>
        <v>0</v>
      </c>
      <c r="J48" s="179"/>
    </row>
    <row r="49" spans="1:10" s="184" customFormat="1" ht="18" customHeight="1" x14ac:dyDescent="0.25">
      <c r="A49" s="179"/>
      <c r="B49" s="180" t="s">
        <v>36</v>
      </c>
      <c r="C49" s="181"/>
      <c r="D49" s="181"/>
      <c r="E49" s="181"/>
      <c r="F49" s="182">
        <v>5</v>
      </c>
      <c r="G49" s="244" t="s">
        <v>34</v>
      </c>
      <c r="H49" s="244"/>
      <c r="I49" s="183">
        <f>ROUND(F49/100*$I$43,0)</f>
        <v>0</v>
      </c>
      <c r="J49" s="179"/>
    </row>
    <row r="50" spans="1:10" s="184" customFormat="1" ht="18" customHeight="1" x14ac:dyDescent="0.25">
      <c r="A50" s="179"/>
      <c r="B50" s="180" t="s">
        <v>37</v>
      </c>
      <c r="C50" s="181"/>
      <c r="D50" s="181"/>
      <c r="E50" s="181"/>
      <c r="F50" s="182">
        <v>1</v>
      </c>
      <c r="G50" s="244" t="s">
        <v>34</v>
      </c>
      <c r="H50" s="244"/>
      <c r="I50" s="183">
        <f>ROUND(F50/100*$I$43,0)</f>
        <v>0</v>
      </c>
      <c r="J50" s="179"/>
    </row>
    <row r="51" spans="1:10" s="184" customFormat="1" ht="18" customHeight="1" x14ac:dyDescent="0.25">
      <c r="A51" s="185" t="s">
        <v>38</v>
      </c>
      <c r="B51" s="186" t="s">
        <v>39</v>
      </c>
      <c r="C51" s="181"/>
      <c r="D51" s="181"/>
      <c r="E51" s="181"/>
      <c r="F51" s="187"/>
      <c r="G51" s="181"/>
      <c r="H51" s="188"/>
      <c r="I51" s="189">
        <f>SUM(I47:I50)</f>
        <v>0</v>
      </c>
      <c r="J51" s="179"/>
    </row>
    <row r="52" spans="1:10" s="14" customFormat="1" ht="5.0999999999999996" customHeight="1" x14ac:dyDescent="0.3">
      <c r="A52" s="16"/>
      <c r="B52" s="16"/>
      <c r="C52" s="16"/>
      <c r="D52" s="16"/>
      <c r="E52" s="16"/>
      <c r="F52" s="17"/>
      <c r="G52" s="18"/>
      <c r="H52" s="19"/>
      <c r="I52" s="29"/>
      <c r="J52" s="16"/>
    </row>
    <row r="53" spans="1:10" s="184" customFormat="1" ht="18" customHeight="1" x14ac:dyDescent="0.25">
      <c r="A53" s="185" t="s">
        <v>40</v>
      </c>
      <c r="B53" s="190" t="s">
        <v>41</v>
      </c>
      <c r="C53" s="181"/>
      <c r="D53" s="181"/>
      <c r="E53" s="181"/>
      <c r="F53" s="191"/>
      <c r="G53" s="181"/>
      <c r="H53" s="188"/>
      <c r="I53" s="189">
        <f>SUM(I43,I51)</f>
        <v>0</v>
      </c>
      <c r="J53" s="179"/>
    </row>
    <row r="54" spans="1:10" s="14" customFormat="1" ht="5.0999999999999996" customHeight="1" x14ac:dyDescent="0.3">
      <c r="A54" s="16"/>
      <c r="B54" s="16"/>
      <c r="C54" s="22"/>
      <c r="D54" s="16"/>
      <c r="E54" s="16"/>
      <c r="F54" s="23"/>
      <c r="G54" s="24"/>
      <c r="H54" s="25"/>
      <c r="I54" s="16"/>
      <c r="J54" s="16"/>
    </row>
    <row r="55" spans="1:10" s="14" customFormat="1" ht="20.399999999999999" customHeight="1" x14ac:dyDescent="0.35">
      <c r="A55" s="16"/>
      <c r="B55" s="157" t="s">
        <v>42</v>
      </c>
      <c r="C55" s="16"/>
      <c r="D55" s="16"/>
      <c r="E55" s="16"/>
      <c r="F55" s="32"/>
      <c r="G55" s="16"/>
      <c r="H55" s="19"/>
      <c r="I55" s="29"/>
      <c r="J55" s="16"/>
    </row>
    <row r="56" spans="1:10" s="37" customFormat="1" ht="18" customHeight="1" x14ac:dyDescent="0.25">
      <c r="A56" s="27"/>
      <c r="B56" s="158" t="s">
        <v>43</v>
      </c>
      <c r="C56" s="143"/>
      <c r="D56" s="144"/>
      <c r="E56" s="145"/>
      <c r="F56" s="146"/>
      <c r="G56" s="147"/>
      <c r="H56" s="148"/>
      <c r="I56" s="149"/>
      <c r="J56" s="28"/>
    </row>
    <row r="57" spans="1:10" s="184" customFormat="1" ht="18" customHeight="1" x14ac:dyDescent="0.25">
      <c r="A57" s="179"/>
      <c r="B57" s="180" t="s">
        <v>44</v>
      </c>
      <c r="C57" s="181"/>
      <c r="D57" s="181"/>
      <c r="E57" s="192"/>
      <c r="F57" s="193">
        <v>44927</v>
      </c>
      <c r="G57" s="194"/>
      <c r="H57" s="195"/>
      <c r="I57" s="179"/>
      <c r="J57" s="179"/>
    </row>
    <row r="58" spans="1:10" s="184" customFormat="1" ht="18" customHeight="1" x14ac:dyDescent="0.25">
      <c r="A58" s="179"/>
      <c r="B58" s="180" t="s">
        <v>45</v>
      </c>
      <c r="C58" s="181"/>
      <c r="D58" s="181"/>
      <c r="E58" s="192"/>
      <c r="F58" s="193">
        <v>45689</v>
      </c>
      <c r="G58" s="194"/>
      <c r="H58" s="195"/>
      <c r="I58" s="179"/>
      <c r="J58" s="179"/>
    </row>
    <row r="59" spans="1:10" s="14" customFormat="1" ht="14.4" hidden="1" x14ac:dyDescent="0.3">
      <c r="A59" s="16"/>
      <c r="B59" s="42" t="s">
        <v>46</v>
      </c>
      <c r="C59" s="15"/>
      <c r="D59" s="15"/>
      <c r="E59" s="43"/>
      <c r="F59" s="44">
        <f>ROUND((F58-F57)/365,1)</f>
        <v>2.1</v>
      </c>
      <c r="G59" s="41" t="s">
        <v>47</v>
      </c>
      <c r="H59" s="26"/>
      <c r="I59" s="16"/>
      <c r="J59" s="16"/>
    </row>
    <row r="60" spans="1:10" s="184" customFormat="1" ht="18" customHeight="1" x14ac:dyDescent="0.25">
      <c r="A60" s="179"/>
      <c r="B60" s="196" t="s">
        <v>48</v>
      </c>
      <c r="C60" s="197"/>
      <c r="D60" s="197"/>
      <c r="E60" s="198"/>
      <c r="F60" s="199">
        <v>0.05</v>
      </c>
      <c r="G60" s="200"/>
      <c r="H60" s="195"/>
      <c r="I60" s="179"/>
      <c r="J60" s="179"/>
    </row>
    <row r="61" spans="1:10" s="184" customFormat="1" ht="18" customHeight="1" x14ac:dyDescent="0.25">
      <c r="A61" s="185" t="s">
        <v>49</v>
      </c>
      <c r="B61" s="201" t="s">
        <v>50</v>
      </c>
      <c r="C61" s="197"/>
      <c r="D61" s="197"/>
      <c r="E61" s="197"/>
      <c r="F61" s="202">
        <f>IF(F59&lt;1, 0, F59*F60)</f>
        <v>0.10500000000000001</v>
      </c>
      <c r="G61" s="238" t="s">
        <v>51</v>
      </c>
      <c r="H61" s="239"/>
      <c r="I61" s="203">
        <f>ROUND(F59*F60*I53,0)</f>
        <v>0</v>
      </c>
      <c r="J61" s="179"/>
    </row>
    <row r="62" spans="1:10" s="14" customFormat="1" ht="5.0999999999999996" customHeight="1" x14ac:dyDescent="0.3">
      <c r="A62" s="16"/>
      <c r="B62" s="16"/>
      <c r="C62" s="16"/>
      <c r="D62" s="16"/>
      <c r="E62" s="16"/>
      <c r="F62" s="17"/>
      <c r="G62" s="18"/>
      <c r="H62" s="19"/>
      <c r="I62" s="29"/>
      <c r="J62" s="16"/>
    </row>
    <row r="63" spans="1:10" s="184" customFormat="1" ht="18" customHeight="1" x14ac:dyDescent="0.25">
      <c r="A63" s="185" t="s">
        <v>52</v>
      </c>
      <c r="B63" s="190" t="s">
        <v>53</v>
      </c>
      <c r="C63" s="181"/>
      <c r="D63" s="181"/>
      <c r="E63" s="181"/>
      <c r="F63" s="191"/>
      <c r="G63" s="181"/>
      <c r="H63" s="188"/>
      <c r="I63" s="189">
        <f>ROUND(SUM(I53,I61),-3)</f>
        <v>0</v>
      </c>
      <c r="J63" s="179"/>
    </row>
    <row r="64" spans="1:10" s="14" customFormat="1" ht="14.4" x14ac:dyDescent="0.3">
      <c r="A64" s="21"/>
      <c r="B64" s="20"/>
      <c r="C64" s="16"/>
      <c r="D64" s="16"/>
      <c r="E64" s="16"/>
      <c r="F64" s="17"/>
      <c r="G64" s="16"/>
      <c r="H64" s="30"/>
      <c r="I64" s="31"/>
      <c r="J64" s="16"/>
    </row>
    <row r="65" spans="1:10" s="184" customFormat="1" ht="18" customHeight="1" x14ac:dyDescent="0.25">
      <c r="A65" s="179"/>
      <c r="B65" s="204" t="s">
        <v>54</v>
      </c>
      <c r="C65" s="205"/>
      <c r="D65" s="205"/>
      <c r="E65" s="205"/>
      <c r="F65" s="206"/>
      <c r="G65" s="207"/>
      <c r="H65" s="208"/>
      <c r="I65" s="209"/>
      <c r="J65" s="179"/>
    </row>
    <row r="66" spans="1:10" s="184" customFormat="1" ht="18" customHeight="1" x14ac:dyDescent="0.25">
      <c r="A66" s="185"/>
      <c r="B66" s="190" t="s">
        <v>55</v>
      </c>
      <c r="C66" s="181"/>
      <c r="D66" s="181"/>
      <c r="E66" s="181"/>
      <c r="F66" s="191"/>
      <c r="G66" s="181"/>
      <c r="H66" s="188"/>
      <c r="I66" s="210">
        <f>I63</f>
        <v>0</v>
      </c>
      <c r="J66" s="179"/>
    </row>
    <row r="67" spans="1:10" s="3" customFormat="1" ht="18" customHeight="1" x14ac:dyDescent="0.25">
      <c r="A67" s="27"/>
      <c r="B67" s="241" t="s">
        <v>56</v>
      </c>
      <c r="C67" s="242"/>
      <c r="D67" s="243"/>
      <c r="E67" s="211"/>
      <c r="F67" s="212">
        <v>0.1</v>
      </c>
      <c r="G67" s="240"/>
      <c r="H67" s="240"/>
      <c r="I67" s="213">
        <f>ROUND(I63*F67,0)</f>
        <v>0</v>
      </c>
      <c r="J67" s="28"/>
    </row>
    <row r="68" spans="1:10" s="3" customFormat="1" ht="18" customHeight="1" x14ac:dyDescent="0.25">
      <c r="B68" s="237" t="s">
        <v>57</v>
      </c>
      <c r="C68" s="236"/>
      <c r="D68" s="236"/>
      <c r="E68" s="236"/>
      <c r="F68" s="214">
        <v>0.1</v>
      </c>
      <c r="G68" s="240"/>
      <c r="H68" s="240"/>
      <c r="I68" s="213">
        <f>ROUND(I63*F68,0)</f>
        <v>0</v>
      </c>
      <c r="J68" s="11"/>
    </row>
    <row r="69" spans="1:10" s="3" customFormat="1" ht="18" customHeight="1" x14ac:dyDescent="0.25">
      <c r="B69" s="235" t="s">
        <v>58</v>
      </c>
      <c r="C69" s="236"/>
      <c r="D69" s="236"/>
      <c r="E69" s="236"/>
      <c r="F69" s="215" t="s">
        <v>59</v>
      </c>
      <c r="G69" s="216"/>
      <c r="H69" s="226" t="s">
        <v>60</v>
      </c>
      <c r="I69" s="225">
        <v>0</v>
      </c>
      <c r="J69" s="11"/>
    </row>
    <row r="70" spans="1:10" s="3" customFormat="1" ht="18" customHeight="1" x14ac:dyDescent="0.25">
      <c r="B70" s="237" t="s">
        <v>61</v>
      </c>
      <c r="C70" s="236"/>
      <c r="D70" s="236"/>
      <c r="E70" s="236"/>
      <c r="F70" s="215" t="s">
        <v>59</v>
      </c>
      <c r="G70" s="214"/>
      <c r="H70" s="226" t="s">
        <v>62</v>
      </c>
      <c r="I70" s="225">
        <v>0</v>
      </c>
      <c r="J70" s="11"/>
    </row>
    <row r="71" spans="1:10" s="3" customFormat="1" ht="18" customHeight="1" x14ac:dyDescent="0.25">
      <c r="B71" s="217" t="s">
        <v>63</v>
      </c>
      <c r="C71" s="218"/>
      <c r="D71" s="218"/>
      <c r="E71" s="218"/>
      <c r="F71" s="219"/>
      <c r="G71" s="219"/>
      <c r="H71" s="219"/>
      <c r="I71" s="220">
        <f>SUM(I66:I70)</f>
        <v>0</v>
      </c>
      <c r="J71" s="13"/>
    </row>
    <row r="72" spans="1:10" s="3" customFormat="1" ht="5.0999999999999996" customHeight="1" x14ac:dyDescent="0.25">
      <c r="B72" s="11"/>
      <c r="C72" s="11"/>
      <c r="D72" s="11"/>
      <c r="E72" s="11"/>
      <c r="F72" s="9"/>
      <c r="G72" s="9"/>
      <c r="H72" s="9"/>
      <c r="I72" s="9"/>
      <c r="J72" s="12"/>
    </row>
    <row r="74" spans="1:10" ht="13.8" x14ac:dyDescent="0.25">
      <c r="B74" s="6"/>
    </row>
  </sheetData>
  <mergeCells count="46">
    <mergeCell ref="B6:I6"/>
    <mergeCell ref="B13:I13"/>
    <mergeCell ref="B39:H39"/>
    <mergeCell ref="C24:E24"/>
    <mergeCell ref="C32:E32"/>
    <mergeCell ref="C14:E14"/>
    <mergeCell ref="C18:E18"/>
    <mergeCell ref="C17:E17"/>
    <mergeCell ref="C15:E15"/>
    <mergeCell ref="C16:E16"/>
    <mergeCell ref="C29:E29"/>
    <mergeCell ref="C30:E30"/>
    <mergeCell ref="C31:E31"/>
    <mergeCell ref="C19:E19"/>
    <mergeCell ref="C37:E37"/>
    <mergeCell ref="C33:E33"/>
    <mergeCell ref="G49:H49"/>
    <mergeCell ref="G50:H50"/>
    <mergeCell ref="C38:E38"/>
    <mergeCell ref="G47:H47"/>
    <mergeCell ref="G48:H48"/>
    <mergeCell ref="B46:I46"/>
    <mergeCell ref="G61:H61"/>
    <mergeCell ref="G67:H67"/>
    <mergeCell ref="B68:E68"/>
    <mergeCell ref="G68:H68"/>
    <mergeCell ref="B67:D67"/>
    <mergeCell ref="C36:E36"/>
    <mergeCell ref="C34:E34"/>
    <mergeCell ref="C35:E35"/>
    <mergeCell ref="B69:E69"/>
    <mergeCell ref="B70:E70"/>
    <mergeCell ref="C12:E12"/>
    <mergeCell ref="C7:E7"/>
    <mergeCell ref="C8:E8"/>
    <mergeCell ref="C9:E9"/>
    <mergeCell ref="C10:E10"/>
    <mergeCell ref="C11:E11"/>
    <mergeCell ref="C25:E25"/>
    <mergeCell ref="C26:E26"/>
    <mergeCell ref="C27:E27"/>
    <mergeCell ref="C28:E28"/>
    <mergeCell ref="C20:E20"/>
    <mergeCell ref="C21:E21"/>
    <mergeCell ref="C22:E22"/>
    <mergeCell ref="C23:E23"/>
  </mergeCells>
  <printOptions horizontalCentered="1"/>
  <pageMargins left="0.5" right="0.5" top="0.5" bottom="0.5" header="0.3" footer="0.3"/>
  <pageSetup scale="82" fitToHeight="0" orientation="portrait" r:id="rId1"/>
  <rowBreaks count="1" manualBreakCount="1">
    <brk id="44" min="1"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961349-A001-486B-8582-0226A62F7665}">
  <dimension ref="A1:F113"/>
  <sheetViews>
    <sheetView tabSelected="1" view="pageBreakPreview" topLeftCell="B1" zoomScaleNormal="100" zoomScaleSheetLayoutView="100" workbookViewId="0">
      <pane ySplit="4" topLeftCell="A39" activePane="bottomLeft" state="frozen"/>
      <selection pane="bottomLeft" activeCell="E97" sqref="E97"/>
    </sheetView>
  </sheetViews>
  <sheetFormatPr defaultColWidth="8.77734375" defaultRowHeight="13.8" x14ac:dyDescent="0.3"/>
  <cols>
    <col min="1" max="1" width="3.33203125" style="45" customWidth="1"/>
    <col min="2" max="2" width="15.77734375" style="48" customWidth="1"/>
    <col min="3" max="3" width="74" style="45" customWidth="1"/>
    <col min="4" max="4" width="13" style="45" customWidth="1"/>
    <col min="5" max="5" width="13" style="64" customWidth="1"/>
    <col min="6" max="6" width="9.6640625" style="120" customWidth="1"/>
    <col min="7" max="242" width="8.77734375" style="45"/>
    <col min="243" max="243" width="3.33203125" style="45" customWidth="1"/>
    <col min="244" max="244" width="4.44140625" style="45" customWidth="1"/>
    <col min="245" max="245" width="49.33203125" style="45" customWidth="1"/>
    <col min="246" max="246" width="13" style="45" customWidth="1"/>
    <col min="247" max="247" width="15.6640625" style="45" customWidth="1"/>
    <col min="248" max="248" width="19" style="45" customWidth="1"/>
    <col min="249" max="249" width="18.33203125" style="45" customWidth="1"/>
    <col min="250" max="250" width="15.33203125" style="45" customWidth="1"/>
    <col min="251" max="498" width="8.77734375" style="45"/>
    <col min="499" max="499" width="3.33203125" style="45" customWidth="1"/>
    <col min="500" max="500" width="4.44140625" style="45" customWidth="1"/>
    <col min="501" max="501" width="49.33203125" style="45" customWidth="1"/>
    <col min="502" max="502" width="13" style="45" customWidth="1"/>
    <col min="503" max="503" width="15.6640625" style="45" customWidth="1"/>
    <col min="504" max="504" width="19" style="45" customWidth="1"/>
    <col min="505" max="505" width="18.33203125" style="45" customWidth="1"/>
    <col min="506" max="506" width="15.33203125" style="45" customWidth="1"/>
    <col min="507" max="754" width="8.77734375" style="45"/>
    <col min="755" max="755" width="3.33203125" style="45" customWidth="1"/>
    <col min="756" max="756" width="4.44140625" style="45" customWidth="1"/>
    <col min="757" max="757" width="49.33203125" style="45" customWidth="1"/>
    <col min="758" max="758" width="13" style="45" customWidth="1"/>
    <col min="759" max="759" width="15.6640625" style="45" customWidth="1"/>
    <col min="760" max="760" width="19" style="45" customWidth="1"/>
    <col min="761" max="761" width="18.33203125" style="45" customWidth="1"/>
    <col min="762" max="762" width="15.33203125" style="45" customWidth="1"/>
    <col min="763" max="1010" width="8.77734375" style="45"/>
    <col min="1011" max="1011" width="3.33203125" style="45" customWidth="1"/>
    <col min="1012" max="1012" width="4.44140625" style="45" customWidth="1"/>
    <col min="1013" max="1013" width="49.33203125" style="45" customWidth="1"/>
    <col min="1014" max="1014" width="13" style="45" customWidth="1"/>
    <col min="1015" max="1015" width="15.6640625" style="45" customWidth="1"/>
    <col min="1016" max="1016" width="19" style="45" customWidth="1"/>
    <col min="1017" max="1017" width="18.33203125" style="45" customWidth="1"/>
    <col min="1018" max="1018" width="15.33203125" style="45" customWidth="1"/>
    <col min="1019" max="1266" width="8.77734375" style="45"/>
    <col min="1267" max="1267" width="3.33203125" style="45" customWidth="1"/>
    <col min="1268" max="1268" width="4.44140625" style="45" customWidth="1"/>
    <col min="1269" max="1269" width="49.33203125" style="45" customWidth="1"/>
    <col min="1270" max="1270" width="13" style="45" customWidth="1"/>
    <col min="1271" max="1271" width="15.6640625" style="45" customWidth="1"/>
    <col min="1272" max="1272" width="19" style="45" customWidth="1"/>
    <col min="1273" max="1273" width="18.33203125" style="45" customWidth="1"/>
    <col min="1274" max="1274" width="15.33203125" style="45" customWidth="1"/>
    <col min="1275" max="1522" width="8.77734375" style="45"/>
    <col min="1523" max="1523" width="3.33203125" style="45" customWidth="1"/>
    <col min="1524" max="1524" width="4.44140625" style="45" customWidth="1"/>
    <col min="1525" max="1525" width="49.33203125" style="45" customWidth="1"/>
    <col min="1526" max="1526" width="13" style="45" customWidth="1"/>
    <col min="1527" max="1527" width="15.6640625" style="45" customWidth="1"/>
    <col min="1528" max="1528" width="19" style="45" customWidth="1"/>
    <col min="1529" max="1529" width="18.33203125" style="45" customWidth="1"/>
    <col min="1530" max="1530" width="15.33203125" style="45" customWidth="1"/>
    <col min="1531" max="1778" width="8.77734375" style="45"/>
    <col min="1779" max="1779" width="3.33203125" style="45" customWidth="1"/>
    <col min="1780" max="1780" width="4.44140625" style="45" customWidth="1"/>
    <col min="1781" max="1781" width="49.33203125" style="45" customWidth="1"/>
    <col min="1782" max="1782" width="13" style="45" customWidth="1"/>
    <col min="1783" max="1783" width="15.6640625" style="45" customWidth="1"/>
    <col min="1784" max="1784" width="19" style="45" customWidth="1"/>
    <col min="1785" max="1785" width="18.33203125" style="45" customWidth="1"/>
    <col min="1786" max="1786" width="15.33203125" style="45" customWidth="1"/>
    <col min="1787" max="2034" width="8.77734375" style="45"/>
    <col min="2035" max="2035" width="3.33203125" style="45" customWidth="1"/>
    <col min="2036" max="2036" width="4.44140625" style="45" customWidth="1"/>
    <col min="2037" max="2037" width="49.33203125" style="45" customWidth="1"/>
    <col min="2038" max="2038" width="13" style="45" customWidth="1"/>
    <col min="2039" max="2039" width="15.6640625" style="45" customWidth="1"/>
    <col min="2040" max="2040" width="19" style="45" customWidth="1"/>
    <col min="2041" max="2041" width="18.33203125" style="45" customWidth="1"/>
    <col min="2042" max="2042" width="15.33203125" style="45" customWidth="1"/>
    <col min="2043" max="2290" width="8.77734375" style="45"/>
    <col min="2291" max="2291" width="3.33203125" style="45" customWidth="1"/>
    <col min="2292" max="2292" width="4.44140625" style="45" customWidth="1"/>
    <col min="2293" max="2293" width="49.33203125" style="45" customWidth="1"/>
    <col min="2294" max="2294" width="13" style="45" customWidth="1"/>
    <col min="2295" max="2295" width="15.6640625" style="45" customWidth="1"/>
    <col min="2296" max="2296" width="19" style="45" customWidth="1"/>
    <col min="2297" max="2297" width="18.33203125" style="45" customWidth="1"/>
    <col min="2298" max="2298" width="15.33203125" style="45" customWidth="1"/>
    <col min="2299" max="2546" width="8.77734375" style="45"/>
    <col min="2547" max="2547" width="3.33203125" style="45" customWidth="1"/>
    <col min="2548" max="2548" width="4.44140625" style="45" customWidth="1"/>
    <col min="2549" max="2549" width="49.33203125" style="45" customWidth="1"/>
    <col min="2550" max="2550" width="13" style="45" customWidth="1"/>
    <col min="2551" max="2551" width="15.6640625" style="45" customWidth="1"/>
    <col min="2552" max="2552" width="19" style="45" customWidth="1"/>
    <col min="2553" max="2553" width="18.33203125" style="45" customWidth="1"/>
    <col min="2554" max="2554" width="15.33203125" style="45" customWidth="1"/>
    <col min="2555" max="2802" width="8.77734375" style="45"/>
    <col min="2803" max="2803" width="3.33203125" style="45" customWidth="1"/>
    <col min="2804" max="2804" width="4.44140625" style="45" customWidth="1"/>
    <col min="2805" max="2805" width="49.33203125" style="45" customWidth="1"/>
    <col min="2806" max="2806" width="13" style="45" customWidth="1"/>
    <col min="2807" max="2807" width="15.6640625" style="45" customWidth="1"/>
    <col min="2808" max="2808" width="19" style="45" customWidth="1"/>
    <col min="2809" max="2809" width="18.33203125" style="45" customWidth="1"/>
    <col min="2810" max="2810" width="15.33203125" style="45" customWidth="1"/>
    <col min="2811" max="3058" width="8.77734375" style="45"/>
    <col min="3059" max="3059" width="3.33203125" style="45" customWidth="1"/>
    <col min="3060" max="3060" width="4.44140625" style="45" customWidth="1"/>
    <col min="3061" max="3061" width="49.33203125" style="45" customWidth="1"/>
    <col min="3062" max="3062" width="13" style="45" customWidth="1"/>
    <col min="3063" max="3063" width="15.6640625" style="45" customWidth="1"/>
    <col min="3064" max="3064" width="19" style="45" customWidth="1"/>
    <col min="3065" max="3065" width="18.33203125" style="45" customWidth="1"/>
    <col min="3066" max="3066" width="15.33203125" style="45" customWidth="1"/>
    <col min="3067" max="3314" width="8.77734375" style="45"/>
    <col min="3315" max="3315" width="3.33203125" style="45" customWidth="1"/>
    <col min="3316" max="3316" width="4.44140625" style="45" customWidth="1"/>
    <col min="3317" max="3317" width="49.33203125" style="45" customWidth="1"/>
    <col min="3318" max="3318" width="13" style="45" customWidth="1"/>
    <col min="3319" max="3319" width="15.6640625" style="45" customWidth="1"/>
    <col min="3320" max="3320" width="19" style="45" customWidth="1"/>
    <col min="3321" max="3321" width="18.33203125" style="45" customWidth="1"/>
    <col min="3322" max="3322" width="15.33203125" style="45" customWidth="1"/>
    <col min="3323" max="3570" width="8.77734375" style="45"/>
    <col min="3571" max="3571" width="3.33203125" style="45" customWidth="1"/>
    <col min="3572" max="3572" width="4.44140625" style="45" customWidth="1"/>
    <col min="3573" max="3573" width="49.33203125" style="45" customWidth="1"/>
    <col min="3574" max="3574" width="13" style="45" customWidth="1"/>
    <col min="3575" max="3575" width="15.6640625" style="45" customWidth="1"/>
    <col min="3576" max="3576" width="19" style="45" customWidth="1"/>
    <col min="3577" max="3577" width="18.33203125" style="45" customWidth="1"/>
    <col min="3578" max="3578" width="15.33203125" style="45" customWidth="1"/>
    <col min="3579" max="3826" width="8.77734375" style="45"/>
    <col min="3827" max="3827" width="3.33203125" style="45" customWidth="1"/>
    <col min="3828" max="3828" width="4.44140625" style="45" customWidth="1"/>
    <col min="3829" max="3829" width="49.33203125" style="45" customWidth="1"/>
    <col min="3830" max="3830" width="13" style="45" customWidth="1"/>
    <col min="3831" max="3831" width="15.6640625" style="45" customWidth="1"/>
    <col min="3832" max="3832" width="19" style="45" customWidth="1"/>
    <col min="3833" max="3833" width="18.33203125" style="45" customWidth="1"/>
    <col min="3834" max="3834" width="15.33203125" style="45" customWidth="1"/>
    <col min="3835" max="4082" width="8.77734375" style="45"/>
    <col min="4083" max="4083" width="3.33203125" style="45" customWidth="1"/>
    <col min="4084" max="4084" width="4.44140625" style="45" customWidth="1"/>
    <col min="4085" max="4085" width="49.33203125" style="45" customWidth="1"/>
    <col min="4086" max="4086" width="13" style="45" customWidth="1"/>
    <col min="4087" max="4087" width="15.6640625" style="45" customWidth="1"/>
    <col min="4088" max="4088" width="19" style="45" customWidth="1"/>
    <col min="4089" max="4089" width="18.33203125" style="45" customWidth="1"/>
    <col min="4090" max="4090" width="15.33203125" style="45" customWidth="1"/>
    <col min="4091" max="4338" width="8.77734375" style="45"/>
    <col min="4339" max="4339" width="3.33203125" style="45" customWidth="1"/>
    <col min="4340" max="4340" width="4.44140625" style="45" customWidth="1"/>
    <col min="4341" max="4341" width="49.33203125" style="45" customWidth="1"/>
    <col min="4342" max="4342" width="13" style="45" customWidth="1"/>
    <col min="4343" max="4343" width="15.6640625" style="45" customWidth="1"/>
    <col min="4344" max="4344" width="19" style="45" customWidth="1"/>
    <col min="4345" max="4345" width="18.33203125" style="45" customWidth="1"/>
    <col min="4346" max="4346" width="15.33203125" style="45" customWidth="1"/>
    <col min="4347" max="4594" width="8.77734375" style="45"/>
    <col min="4595" max="4595" width="3.33203125" style="45" customWidth="1"/>
    <col min="4596" max="4596" width="4.44140625" style="45" customWidth="1"/>
    <col min="4597" max="4597" width="49.33203125" style="45" customWidth="1"/>
    <col min="4598" max="4598" width="13" style="45" customWidth="1"/>
    <col min="4599" max="4599" width="15.6640625" style="45" customWidth="1"/>
    <col min="4600" max="4600" width="19" style="45" customWidth="1"/>
    <col min="4601" max="4601" width="18.33203125" style="45" customWidth="1"/>
    <col min="4602" max="4602" width="15.33203125" style="45" customWidth="1"/>
    <col min="4603" max="4850" width="8.77734375" style="45"/>
    <col min="4851" max="4851" width="3.33203125" style="45" customWidth="1"/>
    <col min="4852" max="4852" width="4.44140625" style="45" customWidth="1"/>
    <col min="4853" max="4853" width="49.33203125" style="45" customWidth="1"/>
    <col min="4854" max="4854" width="13" style="45" customWidth="1"/>
    <col min="4855" max="4855" width="15.6640625" style="45" customWidth="1"/>
    <col min="4856" max="4856" width="19" style="45" customWidth="1"/>
    <col min="4857" max="4857" width="18.33203125" style="45" customWidth="1"/>
    <col min="4858" max="4858" width="15.33203125" style="45" customWidth="1"/>
    <col min="4859" max="5106" width="8.77734375" style="45"/>
    <col min="5107" max="5107" width="3.33203125" style="45" customWidth="1"/>
    <col min="5108" max="5108" width="4.44140625" style="45" customWidth="1"/>
    <col min="5109" max="5109" width="49.33203125" style="45" customWidth="1"/>
    <col min="5110" max="5110" width="13" style="45" customWidth="1"/>
    <col min="5111" max="5111" width="15.6640625" style="45" customWidth="1"/>
    <col min="5112" max="5112" width="19" style="45" customWidth="1"/>
    <col min="5113" max="5113" width="18.33203125" style="45" customWidth="1"/>
    <col min="5114" max="5114" width="15.33203125" style="45" customWidth="1"/>
    <col min="5115" max="5362" width="8.77734375" style="45"/>
    <col min="5363" max="5363" width="3.33203125" style="45" customWidth="1"/>
    <col min="5364" max="5364" width="4.44140625" style="45" customWidth="1"/>
    <col min="5365" max="5365" width="49.33203125" style="45" customWidth="1"/>
    <col min="5366" max="5366" width="13" style="45" customWidth="1"/>
    <col min="5367" max="5367" width="15.6640625" style="45" customWidth="1"/>
    <col min="5368" max="5368" width="19" style="45" customWidth="1"/>
    <col min="5369" max="5369" width="18.33203125" style="45" customWidth="1"/>
    <col min="5370" max="5370" width="15.33203125" style="45" customWidth="1"/>
    <col min="5371" max="5618" width="8.77734375" style="45"/>
    <col min="5619" max="5619" width="3.33203125" style="45" customWidth="1"/>
    <col min="5620" max="5620" width="4.44140625" style="45" customWidth="1"/>
    <col min="5621" max="5621" width="49.33203125" style="45" customWidth="1"/>
    <col min="5622" max="5622" width="13" style="45" customWidth="1"/>
    <col min="5623" max="5623" width="15.6640625" style="45" customWidth="1"/>
    <col min="5624" max="5624" width="19" style="45" customWidth="1"/>
    <col min="5625" max="5625" width="18.33203125" style="45" customWidth="1"/>
    <col min="5626" max="5626" width="15.33203125" style="45" customWidth="1"/>
    <col min="5627" max="5874" width="8.77734375" style="45"/>
    <col min="5875" max="5875" width="3.33203125" style="45" customWidth="1"/>
    <col min="5876" max="5876" width="4.44140625" style="45" customWidth="1"/>
    <col min="5877" max="5877" width="49.33203125" style="45" customWidth="1"/>
    <col min="5878" max="5878" width="13" style="45" customWidth="1"/>
    <col min="5879" max="5879" width="15.6640625" style="45" customWidth="1"/>
    <col min="5880" max="5880" width="19" style="45" customWidth="1"/>
    <col min="5881" max="5881" width="18.33203125" style="45" customWidth="1"/>
    <col min="5882" max="5882" width="15.33203125" style="45" customWidth="1"/>
    <col min="5883" max="6130" width="8.77734375" style="45"/>
    <col min="6131" max="6131" width="3.33203125" style="45" customWidth="1"/>
    <col min="6132" max="6132" width="4.44140625" style="45" customWidth="1"/>
    <col min="6133" max="6133" width="49.33203125" style="45" customWidth="1"/>
    <col min="6134" max="6134" width="13" style="45" customWidth="1"/>
    <col min="6135" max="6135" width="15.6640625" style="45" customWidth="1"/>
    <col min="6136" max="6136" width="19" style="45" customWidth="1"/>
    <col min="6137" max="6137" width="18.33203125" style="45" customWidth="1"/>
    <col min="6138" max="6138" width="15.33203125" style="45" customWidth="1"/>
    <col min="6139" max="6386" width="8.77734375" style="45"/>
    <col min="6387" max="6387" width="3.33203125" style="45" customWidth="1"/>
    <col min="6388" max="6388" width="4.44140625" style="45" customWidth="1"/>
    <col min="6389" max="6389" width="49.33203125" style="45" customWidth="1"/>
    <col min="6390" max="6390" width="13" style="45" customWidth="1"/>
    <col min="6391" max="6391" width="15.6640625" style="45" customWidth="1"/>
    <col min="6392" max="6392" width="19" style="45" customWidth="1"/>
    <col min="6393" max="6393" width="18.33203125" style="45" customWidth="1"/>
    <col min="6394" max="6394" width="15.33203125" style="45" customWidth="1"/>
    <col min="6395" max="6642" width="8.77734375" style="45"/>
    <col min="6643" max="6643" width="3.33203125" style="45" customWidth="1"/>
    <col min="6644" max="6644" width="4.44140625" style="45" customWidth="1"/>
    <col min="6645" max="6645" width="49.33203125" style="45" customWidth="1"/>
    <col min="6646" max="6646" width="13" style="45" customWidth="1"/>
    <col min="6647" max="6647" width="15.6640625" style="45" customWidth="1"/>
    <col min="6648" max="6648" width="19" style="45" customWidth="1"/>
    <col min="6649" max="6649" width="18.33203125" style="45" customWidth="1"/>
    <col min="6650" max="6650" width="15.33203125" style="45" customWidth="1"/>
    <col min="6651" max="6898" width="8.77734375" style="45"/>
    <col min="6899" max="6899" width="3.33203125" style="45" customWidth="1"/>
    <col min="6900" max="6900" width="4.44140625" style="45" customWidth="1"/>
    <col min="6901" max="6901" width="49.33203125" style="45" customWidth="1"/>
    <col min="6902" max="6902" width="13" style="45" customWidth="1"/>
    <col min="6903" max="6903" width="15.6640625" style="45" customWidth="1"/>
    <col min="6904" max="6904" width="19" style="45" customWidth="1"/>
    <col min="6905" max="6905" width="18.33203125" style="45" customWidth="1"/>
    <col min="6906" max="6906" width="15.33203125" style="45" customWidth="1"/>
    <col min="6907" max="7154" width="8.77734375" style="45"/>
    <col min="7155" max="7155" width="3.33203125" style="45" customWidth="1"/>
    <col min="7156" max="7156" width="4.44140625" style="45" customWidth="1"/>
    <col min="7157" max="7157" width="49.33203125" style="45" customWidth="1"/>
    <col min="7158" max="7158" width="13" style="45" customWidth="1"/>
    <col min="7159" max="7159" width="15.6640625" style="45" customWidth="1"/>
    <col min="7160" max="7160" width="19" style="45" customWidth="1"/>
    <col min="7161" max="7161" width="18.33203125" style="45" customWidth="1"/>
    <col min="7162" max="7162" width="15.33203125" style="45" customWidth="1"/>
    <col min="7163" max="7410" width="8.77734375" style="45"/>
    <col min="7411" max="7411" width="3.33203125" style="45" customWidth="1"/>
    <col min="7412" max="7412" width="4.44140625" style="45" customWidth="1"/>
    <col min="7413" max="7413" width="49.33203125" style="45" customWidth="1"/>
    <col min="7414" max="7414" width="13" style="45" customWidth="1"/>
    <col min="7415" max="7415" width="15.6640625" style="45" customWidth="1"/>
    <col min="7416" max="7416" width="19" style="45" customWidth="1"/>
    <col min="7417" max="7417" width="18.33203125" style="45" customWidth="1"/>
    <col min="7418" max="7418" width="15.33203125" style="45" customWidth="1"/>
    <col min="7419" max="7666" width="8.77734375" style="45"/>
    <col min="7667" max="7667" width="3.33203125" style="45" customWidth="1"/>
    <col min="7668" max="7668" width="4.44140625" style="45" customWidth="1"/>
    <col min="7669" max="7669" width="49.33203125" style="45" customWidth="1"/>
    <col min="7670" max="7670" width="13" style="45" customWidth="1"/>
    <col min="7671" max="7671" width="15.6640625" style="45" customWidth="1"/>
    <col min="7672" max="7672" width="19" style="45" customWidth="1"/>
    <col min="7673" max="7673" width="18.33203125" style="45" customWidth="1"/>
    <col min="7674" max="7674" width="15.33203125" style="45" customWidth="1"/>
    <col min="7675" max="7922" width="8.77734375" style="45"/>
    <col min="7923" max="7923" width="3.33203125" style="45" customWidth="1"/>
    <col min="7924" max="7924" width="4.44140625" style="45" customWidth="1"/>
    <col min="7925" max="7925" width="49.33203125" style="45" customWidth="1"/>
    <col min="7926" max="7926" width="13" style="45" customWidth="1"/>
    <col min="7927" max="7927" width="15.6640625" style="45" customWidth="1"/>
    <col min="7928" max="7928" width="19" style="45" customWidth="1"/>
    <col min="7929" max="7929" width="18.33203125" style="45" customWidth="1"/>
    <col min="7930" max="7930" width="15.33203125" style="45" customWidth="1"/>
    <col min="7931" max="8178" width="8.77734375" style="45"/>
    <col min="8179" max="8179" width="3.33203125" style="45" customWidth="1"/>
    <col min="8180" max="8180" width="4.44140625" style="45" customWidth="1"/>
    <col min="8181" max="8181" width="49.33203125" style="45" customWidth="1"/>
    <col min="8182" max="8182" width="13" style="45" customWidth="1"/>
    <col min="8183" max="8183" width="15.6640625" style="45" customWidth="1"/>
    <col min="8184" max="8184" width="19" style="45" customWidth="1"/>
    <col min="8185" max="8185" width="18.33203125" style="45" customWidth="1"/>
    <col min="8186" max="8186" width="15.33203125" style="45" customWidth="1"/>
    <col min="8187" max="8434" width="8.77734375" style="45"/>
    <col min="8435" max="8435" width="3.33203125" style="45" customWidth="1"/>
    <col min="8436" max="8436" width="4.44140625" style="45" customWidth="1"/>
    <col min="8437" max="8437" width="49.33203125" style="45" customWidth="1"/>
    <col min="8438" max="8438" width="13" style="45" customWidth="1"/>
    <col min="8439" max="8439" width="15.6640625" style="45" customWidth="1"/>
    <col min="8440" max="8440" width="19" style="45" customWidth="1"/>
    <col min="8441" max="8441" width="18.33203125" style="45" customWidth="1"/>
    <col min="8442" max="8442" width="15.33203125" style="45" customWidth="1"/>
    <col min="8443" max="8690" width="8.77734375" style="45"/>
    <col min="8691" max="8691" width="3.33203125" style="45" customWidth="1"/>
    <col min="8692" max="8692" width="4.44140625" style="45" customWidth="1"/>
    <col min="8693" max="8693" width="49.33203125" style="45" customWidth="1"/>
    <col min="8694" max="8694" width="13" style="45" customWidth="1"/>
    <col min="8695" max="8695" width="15.6640625" style="45" customWidth="1"/>
    <col min="8696" max="8696" width="19" style="45" customWidth="1"/>
    <col min="8697" max="8697" width="18.33203125" style="45" customWidth="1"/>
    <col min="8698" max="8698" width="15.33203125" style="45" customWidth="1"/>
    <col min="8699" max="8946" width="8.77734375" style="45"/>
    <col min="8947" max="8947" width="3.33203125" style="45" customWidth="1"/>
    <col min="8948" max="8948" width="4.44140625" style="45" customWidth="1"/>
    <col min="8949" max="8949" width="49.33203125" style="45" customWidth="1"/>
    <col min="8950" max="8950" width="13" style="45" customWidth="1"/>
    <col min="8951" max="8951" width="15.6640625" style="45" customWidth="1"/>
    <col min="8952" max="8952" width="19" style="45" customWidth="1"/>
    <col min="8953" max="8953" width="18.33203125" style="45" customWidth="1"/>
    <col min="8954" max="8954" width="15.33203125" style="45" customWidth="1"/>
    <col min="8955" max="9202" width="8.77734375" style="45"/>
    <col min="9203" max="9203" width="3.33203125" style="45" customWidth="1"/>
    <col min="9204" max="9204" width="4.44140625" style="45" customWidth="1"/>
    <col min="9205" max="9205" width="49.33203125" style="45" customWidth="1"/>
    <col min="9206" max="9206" width="13" style="45" customWidth="1"/>
    <col min="9207" max="9207" width="15.6640625" style="45" customWidth="1"/>
    <col min="9208" max="9208" width="19" style="45" customWidth="1"/>
    <col min="9209" max="9209" width="18.33203125" style="45" customWidth="1"/>
    <col min="9210" max="9210" width="15.33203125" style="45" customWidth="1"/>
    <col min="9211" max="9458" width="8.77734375" style="45"/>
    <col min="9459" max="9459" width="3.33203125" style="45" customWidth="1"/>
    <col min="9460" max="9460" width="4.44140625" style="45" customWidth="1"/>
    <col min="9461" max="9461" width="49.33203125" style="45" customWidth="1"/>
    <col min="9462" max="9462" width="13" style="45" customWidth="1"/>
    <col min="9463" max="9463" width="15.6640625" style="45" customWidth="1"/>
    <col min="9464" max="9464" width="19" style="45" customWidth="1"/>
    <col min="9465" max="9465" width="18.33203125" style="45" customWidth="1"/>
    <col min="9466" max="9466" width="15.33203125" style="45" customWidth="1"/>
    <col min="9467" max="9714" width="8.77734375" style="45"/>
    <col min="9715" max="9715" width="3.33203125" style="45" customWidth="1"/>
    <col min="9716" max="9716" width="4.44140625" style="45" customWidth="1"/>
    <col min="9717" max="9717" width="49.33203125" style="45" customWidth="1"/>
    <col min="9718" max="9718" width="13" style="45" customWidth="1"/>
    <col min="9719" max="9719" width="15.6640625" style="45" customWidth="1"/>
    <col min="9720" max="9720" width="19" style="45" customWidth="1"/>
    <col min="9721" max="9721" width="18.33203125" style="45" customWidth="1"/>
    <col min="9722" max="9722" width="15.33203125" style="45" customWidth="1"/>
    <col min="9723" max="9970" width="8.77734375" style="45"/>
    <col min="9971" max="9971" width="3.33203125" style="45" customWidth="1"/>
    <col min="9972" max="9972" width="4.44140625" style="45" customWidth="1"/>
    <col min="9973" max="9973" width="49.33203125" style="45" customWidth="1"/>
    <col min="9974" max="9974" width="13" style="45" customWidth="1"/>
    <col min="9975" max="9975" width="15.6640625" style="45" customWidth="1"/>
    <col min="9976" max="9976" width="19" style="45" customWidth="1"/>
    <col min="9977" max="9977" width="18.33203125" style="45" customWidth="1"/>
    <col min="9978" max="9978" width="15.33203125" style="45" customWidth="1"/>
    <col min="9979" max="10226" width="8.77734375" style="45"/>
    <col min="10227" max="10227" width="3.33203125" style="45" customWidth="1"/>
    <col min="10228" max="10228" width="4.44140625" style="45" customWidth="1"/>
    <col min="10229" max="10229" width="49.33203125" style="45" customWidth="1"/>
    <col min="10230" max="10230" width="13" style="45" customWidth="1"/>
    <col min="10231" max="10231" width="15.6640625" style="45" customWidth="1"/>
    <col min="10232" max="10232" width="19" style="45" customWidth="1"/>
    <col min="10233" max="10233" width="18.33203125" style="45" customWidth="1"/>
    <col min="10234" max="10234" width="15.33203125" style="45" customWidth="1"/>
    <col min="10235" max="10482" width="8.77734375" style="45"/>
    <col min="10483" max="10483" width="3.33203125" style="45" customWidth="1"/>
    <col min="10484" max="10484" width="4.44140625" style="45" customWidth="1"/>
    <col min="10485" max="10485" width="49.33203125" style="45" customWidth="1"/>
    <col min="10486" max="10486" width="13" style="45" customWidth="1"/>
    <col min="10487" max="10487" width="15.6640625" style="45" customWidth="1"/>
    <col min="10488" max="10488" width="19" style="45" customWidth="1"/>
    <col min="10489" max="10489" width="18.33203125" style="45" customWidth="1"/>
    <col min="10490" max="10490" width="15.33203125" style="45" customWidth="1"/>
    <col min="10491" max="10738" width="8.77734375" style="45"/>
    <col min="10739" max="10739" width="3.33203125" style="45" customWidth="1"/>
    <col min="10740" max="10740" width="4.44140625" style="45" customWidth="1"/>
    <col min="10741" max="10741" width="49.33203125" style="45" customWidth="1"/>
    <col min="10742" max="10742" width="13" style="45" customWidth="1"/>
    <col min="10743" max="10743" width="15.6640625" style="45" customWidth="1"/>
    <col min="10744" max="10744" width="19" style="45" customWidth="1"/>
    <col min="10745" max="10745" width="18.33203125" style="45" customWidth="1"/>
    <col min="10746" max="10746" width="15.33203125" style="45" customWidth="1"/>
    <col min="10747" max="10994" width="8.77734375" style="45"/>
    <col min="10995" max="10995" width="3.33203125" style="45" customWidth="1"/>
    <col min="10996" max="10996" width="4.44140625" style="45" customWidth="1"/>
    <col min="10997" max="10997" width="49.33203125" style="45" customWidth="1"/>
    <col min="10998" max="10998" width="13" style="45" customWidth="1"/>
    <col min="10999" max="10999" width="15.6640625" style="45" customWidth="1"/>
    <col min="11000" max="11000" width="19" style="45" customWidth="1"/>
    <col min="11001" max="11001" width="18.33203125" style="45" customWidth="1"/>
    <col min="11002" max="11002" width="15.33203125" style="45" customWidth="1"/>
    <col min="11003" max="11250" width="8.77734375" style="45"/>
    <col min="11251" max="11251" width="3.33203125" style="45" customWidth="1"/>
    <col min="11252" max="11252" width="4.44140625" style="45" customWidth="1"/>
    <col min="11253" max="11253" width="49.33203125" style="45" customWidth="1"/>
    <col min="11254" max="11254" width="13" style="45" customWidth="1"/>
    <col min="11255" max="11255" width="15.6640625" style="45" customWidth="1"/>
    <col min="11256" max="11256" width="19" style="45" customWidth="1"/>
    <col min="11257" max="11257" width="18.33203125" style="45" customWidth="1"/>
    <col min="11258" max="11258" width="15.33203125" style="45" customWidth="1"/>
    <col min="11259" max="11506" width="8.77734375" style="45"/>
    <col min="11507" max="11507" width="3.33203125" style="45" customWidth="1"/>
    <col min="11508" max="11508" width="4.44140625" style="45" customWidth="1"/>
    <col min="11509" max="11509" width="49.33203125" style="45" customWidth="1"/>
    <col min="11510" max="11510" width="13" style="45" customWidth="1"/>
    <col min="11511" max="11511" width="15.6640625" style="45" customWidth="1"/>
    <col min="11512" max="11512" width="19" style="45" customWidth="1"/>
    <col min="11513" max="11513" width="18.33203125" style="45" customWidth="1"/>
    <col min="11514" max="11514" width="15.33203125" style="45" customWidth="1"/>
    <col min="11515" max="11762" width="8.77734375" style="45"/>
    <col min="11763" max="11763" width="3.33203125" style="45" customWidth="1"/>
    <col min="11764" max="11764" width="4.44140625" style="45" customWidth="1"/>
    <col min="11765" max="11765" width="49.33203125" style="45" customWidth="1"/>
    <col min="11766" max="11766" width="13" style="45" customWidth="1"/>
    <col min="11767" max="11767" width="15.6640625" style="45" customWidth="1"/>
    <col min="11768" max="11768" width="19" style="45" customWidth="1"/>
    <col min="11769" max="11769" width="18.33203125" style="45" customWidth="1"/>
    <col min="11770" max="11770" width="15.33203125" style="45" customWidth="1"/>
    <col min="11771" max="12018" width="8.77734375" style="45"/>
    <col min="12019" max="12019" width="3.33203125" style="45" customWidth="1"/>
    <col min="12020" max="12020" width="4.44140625" style="45" customWidth="1"/>
    <col min="12021" max="12021" width="49.33203125" style="45" customWidth="1"/>
    <col min="12022" max="12022" width="13" style="45" customWidth="1"/>
    <col min="12023" max="12023" width="15.6640625" style="45" customWidth="1"/>
    <col min="12024" max="12024" width="19" style="45" customWidth="1"/>
    <col min="12025" max="12025" width="18.33203125" style="45" customWidth="1"/>
    <col min="12026" max="12026" width="15.33203125" style="45" customWidth="1"/>
    <col min="12027" max="12274" width="8.77734375" style="45"/>
    <col min="12275" max="12275" width="3.33203125" style="45" customWidth="1"/>
    <col min="12276" max="12276" width="4.44140625" style="45" customWidth="1"/>
    <col min="12277" max="12277" width="49.33203125" style="45" customWidth="1"/>
    <col min="12278" max="12278" width="13" style="45" customWidth="1"/>
    <col min="12279" max="12279" width="15.6640625" style="45" customWidth="1"/>
    <col min="12280" max="12280" width="19" style="45" customWidth="1"/>
    <col min="12281" max="12281" width="18.33203125" style="45" customWidth="1"/>
    <col min="12282" max="12282" width="15.33203125" style="45" customWidth="1"/>
    <col min="12283" max="12530" width="8.77734375" style="45"/>
    <col min="12531" max="12531" width="3.33203125" style="45" customWidth="1"/>
    <col min="12532" max="12532" width="4.44140625" style="45" customWidth="1"/>
    <col min="12533" max="12533" width="49.33203125" style="45" customWidth="1"/>
    <col min="12534" max="12534" width="13" style="45" customWidth="1"/>
    <col min="12535" max="12535" width="15.6640625" style="45" customWidth="1"/>
    <col min="12536" max="12536" width="19" style="45" customWidth="1"/>
    <col min="12537" max="12537" width="18.33203125" style="45" customWidth="1"/>
    <col min="12538" max="12538" width="15.33203125" style="45" customWidth="1"/>
    <col min="12539" max="12786" width="8.77734375" style="45"/>
    <col min="12787" max="12787" width="3.33203125" style="45" customWidth="1"/>
    <col min="12788" max="12788" width="4.44140625" style="45" customWidth="1"/>
    <col min="12789" max="12789" width="49.33203125" style="45" customWidth="1"/>
    <col min="12790" max="12790" width="13" style="45" customWidth="1"/>
    <col min="12791" max="12791" width="15.6640625" style="45" customWidth="1"/>
    <col min="12792" max="12792" width="19" style="45" customWidth="1"/>
    <col min="12793" max="12793" width="18.33203125" style="45" customWidth="1"/>
    <col min="12794" max="12794" width="15.33203125" style="45" customWidth="1"/>
    <col min="12795" max="13042" width="8.77734375" style="45"/>
    <col min="13043" max="13043" width="3.33203125" style="45" customWidth="1"/>
    <col min="13044" max="13044" width="4.44140625" style="45" customWidth="1"/>
    <col min="13045" max="13045" width="49.33203125" style="45" customWidth="1"/>
    <col min="13046" max="13046" width="13" style="45" customWidth="1"/>
    <col min="13047" max="13047" width="15.6640625" style="45" customWidth="1"/>
    <col min="13048" max="13048" width="19" style="45" customWidth="1"/>
    <col min="13049" max="13049" width="18.33203125" style="45" customWidth="1"/>
    <col min="13050" max="13050" width="15.33203125" style="45" customWidth="1"/>
    <col min="13051" max="13298" width="8.77734375" style="45"/>
    <col min="13299" max="13299" width="3.33203125" style="45" customWidth="1"/>
    <col min="13300" max="13300" width="4.44140625" style="45" customWidth="1"/>
    <col min="13301" max="13301" width="49.33203125" style="45" customWidth="1"/>
    <col min="13302" max="13302" width="13" style="45" customWidth="1"/>
    <col min="13303" max="13303" width="15.6640625" style="45" customWidth="1"/>
    <col min="13304" max="13304" width="19" style="45" customWidth="1"/>
    <col min="13305" max="13305" width="18.33203125" style="45" customWidth="1"/>
    <col min="13306" max="13306" width="15.33203125" style="45" customWidth="1"/>
    <col min="13307" max="13554" width="8.77734375" style="45"/>
    <col min="13555" max="13555" width="3.33203125" style="45" customWidth="1"/>
    <col min="13556" max="13556" width="4.44140625" style="45" customWidth="1"/>
    <col min="13557" max="13557" width="49.33203125" style="45" customWidth="1"/>
    <col min="13558" max="13558" width="13" style="45" customWidth="1"/>
    <col min="13559" max="13559" width="15.6640625" style="45" customWidth="1"/>
    <col min="13560" max="13560" width="19" style="45" customWidth="1"/>
    <col min="13561" max="13561" width="18.33203125" style="45" customWidth="1"/>
    <col min="13562" max="13562" width="15.33203125" style="45" customWidth="1"/>
    <col min="13563" max="13810" width="8.77734375" style="45"/>
    <col min="13811" max="13811" width="3.33203125" style="45" customWidth="1"/>
    <col min="13812" max="13812" width="4.44140625" style="45" customWidth="1"/>
    <col min="13813" max="13813" width="49.33203125" style="45" customWidth="1"/>
    <col min="13814" max="13814" width="13" style="45" customWidth="1"/>
    <col min="13815" max="13815" width="15.6640625" style="45" customWidth="1"/>
    <col min="13816" max="13816" width="19" style="45" customWidth="1"/>
    <col min="13817" max="13817" width="18.33203125" style="45" customWidth="1"/>
    <col min="13818" max="13818" width="15.33203125" style="45" customWidth="1"/>
    <col min="13819" max="14066" width="8.77734375" style="45"/>
    <col min="14067" max="14067" width="3.33203125" style="45" customWidth="1"/>
    <col min="14068" max="14068" width="4.44140625" style="45" customWidth="1"/>
    <col min="14069" max="14069" width="49.33203125" style="45" customWidth="1"/>
    <col min="14070" max="14070" width="13" style="45" customWidth="1"/>
    <col min="14071" max="14071" width="15.6640625" style="45" customWidth="1"/>
    <col min="14072" max="14072" width="19" style="45" customWidth="1"/>
    <col min="14073" max="14073" width="18.33203125" style="45" customWidth="1"/>
    <col min="14074" max="14074" width="15.33203125" style="45" customWidth="1"/>
    <col min="14075" max="14322" width="8.77734375" style="45"/>
    <col min="14323" max="14323" width="3.33203125" style="45" customWidth="1"/>
    <col min="14324" max="14324" width="4.44140625" style="45" customWidth="1"/>
    <col min="14325" max="14325" width="49.33203125" style="45" customWidth="1"/>
    <col min="14326" max="14326" width="13" style="45" customWidth="1"/>
    <col min="14327" max="14327" width="15.6640625" style="45" customWidth="1"/>
    <col min="14328" max="14328" width="19" style="45" customWidth="1"/>
    <col min="14329" max="14329" width="18.33203125" style="45" customWidth="1"/>
    <col min="14330" max="14330" width="15.33203125" style="45" customWidth="1"/>
    <col min="14331" max="14578" width="8.77734375" style="45"/>
    <col min="14579" max="14579" width="3.33203125" style="45" customWidth="1"/>
    <col min="14580" max="14580" width="4.44140625" style="45" customWidth="1"/>
    <col min="14581" max="14581" width="49.33203125" style="45" customWidth="1"/>
    <col min="14582" max="14582" width="13" style="45" customWidth="1"/>
    <col min="14583" max="14583" width="15.6640625" style="45" customWidth="1"/>
    <col min="14584" max="14584" width="19" style="45" customWidth="1"/>
    <col min="14585" max="14585" width="18.33203125" style="45" customWidth="1"/>
    <col min="14586" max="14586" width="15.33203125" style="45" customWidth="1"/>
    <col min="14587" max="14834" width="8.77734375" style="45"/>
    <col min="14835" max="14835" width="3.33203125" style="45" customWidth="1"/>
    <col min="14836" max="14836" width="4.44140625" style="45" customWidth="1"/>
    <col min="14837" max="14837" width="49.33203125" style="45" customWidth="1"/>
    <col min="14838" max="14838" width="13" style="45" customWidth="1"/>
    <col min="14839" max="14839" width="15.6640625" style="45" customWidth="1"/>
    <col min="14840" max="14840" width="19" style="45" customWidth="1"/>
    <col min="14841" max="14841" width="18.33203125" style="45" customWidth="1"/>
    <col min="14842" max="14842" width="15.33203125" style="45" customWidth="1"/>
    <col min="14843" max="15090" width="8.77734375" style="45"/>
    <col min="15091" max="15091" width="3.33203125" style="45" customWidth="1"/>
    <col min="15092" max="15092" width="4.44140625" style="45" customWidth="1"/>
    <col min="15093" max="15093" width="49.33203125" style="45" customWidth="1"/>
    <col min="15094" max="15094" width="13" style="45" customWidth="1"/>
    <col min="15095" max="15095" width="15.6640625" style="45" customWidth="1"/>
    <col min="15096" max="15096" width="19" style="45" customWidth="1"/>
    <col min="15097" max="15097" width="18.33203125" style="45" customWidth="1"/>
    <col min="15098" max="15098" width="15.33203125" style="45" customWidth="1"/>
    <col min="15099" max="15346" width="8.77734375" style="45"/>
    <col min="15347" max="15347" width="3.33203125" style="45" customWidth="1"/>
    <col min="15348" max="15348" width="4.44140625" style="45" customWidth="1"/>
    <col min="15349" max="15349" width="49.33203125" style="45" customWidth="1"/>
    <col min="15350" max="15350" width="13" style="45" customWidth="1"/>
    <col min="15351" max="15351" width="15.6640625" style="45" customWidth="1"/>
    <col min="15352" max="15352" width="19" style="45" customWidth="1"/>
    <col min="15353" max="15353" width="18.33203125" style="45" customWidth="1"/>
    <col min="15354" max="15354" width="15.33203125" style="45" customWidth="1"/>
    <col min="15355" max="15602" width="8.77734375" style="45"/>
    <col min="15603" max="15603" width="3.33203125" style="45" customWidth="1"/>
    <col min="15604" max="15604" width="4.44140625" style="45" customWidth="1"/>
    <col min="15605" max="15605" width="49.33203125" style="45" customWidth="1"/>
    <col min="15606" max="15606" width="13" style="45" customWidth="1"/>
    <col min="15607" max="15607" width="15.6640625" style="45" customWidth="1"/>
    <col min="15608" max="15608" width="19" style="45" customWidth="1"/>
    <col min="15609" max="15609" width="18.33203125" style="45" customWidth="1"/>
    <col min="15610" max="15610" width="15.33203125" style="45" customWidth="1"/>
    <col min="15611" max="15858" width="8.77734375" style="45"/>
    <col min="15859" max="15859" width="3.33203125" style="45" customWidth="1"/>
    <col min="15860" max="15860" width="4.44140625" style="45" customWidth="1"/>
    <col min="15861" max="15861" width="49.33203125" style="45" customWidth="1"/>
    <col min="15862" max="15862" width="13" style="45" customWidth="1"/>
    <col min="15863" max="15863" width="15.6640625" style="45" customWidth="1"/>
    <col min="15864" max="15864" width="19" style="45" customWidth="1"/>
    <col min="15865" max="15865" width="18.33203125" style="45" customWidth="1"/>
    <col min="15866" max="15866" width="15.33203125" style="45" customWidth="1"/>
    <col min="15867" max="16114" width="8.77734375" style="45"/>
    <col min="16115" max="16115" width="3.33203125" style="45" customWidth="1"/>
    <col min="16116" max="16116" width="4.44140625" style="45" customWidth="1"/>
    <col min="16117" max="16117" width="49.33203125" style="45" customWidth="1"/>
    <col min="16118" max="16118" width="13" style="45" customWidth="1"/>
    <col min="16119" max="16119" width="15.6640625" style="45" customWidth="1"/>
    <col min="16120" max="16120" width="19" style="45" customWidth="1"/>
    <col min="16121" max="16121" width="18.33203125" style="45" customWidth="1"/>
    <col min="16122" max="16122" width="15.33203125" style="45" customWidth="1"/>
    <col min="16123" max="16384" width="8.77734375" style="45"/>
  </cols>
  <sheetData>
    <row r="1" spans="1:6" ht="22.2" x14ac:dyDescent="0.3">
      <c r="B1" s="110" t="s">
        <v>64</v>
      </c>
      <c r="C1" s="61"/>
      <c r="D1" s="61"/>
      <c r="E1" s="45"/>
      <c r="F1" s="115"/>
    </row>
    <row r="2" spans="1:6" ht="22.2" x14ac:dyDescent="0.3">
      <c r="A2" s="61"/>
      <c r="B2" s="111" t="s">
        <v>65</v>
      </c>
      <c r="C2" s="61"/>
      <c r="D2" s="61"/>
      <c r="E2" s="112" t="s">
        <v>66</v>
      </c>
      <c r="F2" s="115"/>
    </row>
    <row r="3" spans="1:6" ht="6.75" customHeight="1" x14ac:dyDescent="0.3">
      <c r="A3" s="61"/>
      <c r="B3" s="61"/>
      <c r="C3" s="61"/>
      <c r="D3" s="61"/>
      <c r="E3" s="109"/>
      <c r="F3" s="115"/>
    </row>
    <row r="4" spans="1:6" ht="38.25" customHeight="1" x14ac:dyDescent="0.3">
      <c r="A4" s="49"/>
      <c r="B4" s="53" t="s">
        <v>67</v>
      </c>
      <c r="C4" s="54" t="s">
        <v>68</v>
      </c>
      <c r="D4" s="55" t="s">
        <v>69</v>
      </c>
      <c r="E4" s="63" t="s">
        <v>70</v>
      </c>
      <c r="F4" s="116" t="s">
        <v>71</v>
      </c>
    </row>
    <row r="5" spans="1:6" s="47" customFormat="1" ht="22.2" customHeight="1" x14ac:dyDescent="0.25">
      <c r="A5" s="50"/>
      <c r="B5" s="51" t="s">
        <v>72</v>
      </c>
      <c r="C5" s="52"/>
      <c r="D5" s="52"/>
      <c r="E5" s="105"/>
      <c r="F5" s="117"/>
    </row>
    <row r="6" spans="1:6" s="47" customFormat="1" ht="151.94999999999999" customHeight="1" x14ac:dyDescent="0.25">
      <c r="A6" s="50"/>
      <c r="B6" s="256" t="s">
        <v>73</v>
      </c>
      <c r="C6" s="257"/>
      <c r="D6" s="257"/>
      <c r="E6" s="258"/>
      <c r="F6" s="117"/>
    </row>
    <row r="7" spans="1:6" ht="18" customHeight="1" x14ac:dyDescent="0.3">
      <c r="A7" s="46"/>
      <c r="B7" s="178" t="s">
        <v>74</v>
      </c>
      <c r="C7" s="173" t="s">
        <v>12</v>
      </c>
      <c r="D7" s="174" t="s">
        <v>13</v>
      </c>
      <c r="E7" s="175">
        <v>8</v>
      </c>
      <c r="F7" s="118">
        <v>1</v>
      </c>
    </row>
    <row r="8" spans="1:6" ht="18" customHeight="1" x14ac:dyDescent="0.3">
      <c r="A8" s="46"/>
      <c r="B8" s="178" t="s">
        <v>75</v>
      </c>
      <c r="C8" s="173" t="s">
        <v>15</v>
      </c>
      <c r="D8" s="174" t="s">
        <v>13</v>
      </c>
      <c r="E8" s="175">
        <v>34</v>
      </c>
      <c r="F8" s="118">
        <v>2</v>
      </c>
    </row>
    <row r="9" spans="1:6" ht="18" customHeight="1" x14ac:dyDescent="0.3">
      <c r="A9" s="46"/>
      <c r="B9" s="178" t="s">
        <v>76</v>
      </c>
      <c r="C9" s="173" t="s">
        <v>17</v>
      </c>
      <c r="D9" s="174" t="s">
        <v>13</v>
      </c>
      <c r="E9" s="175">
        <v>63</v>
      </c>
      <c r="F9" s="118">
        <v>3</v>
      </c>
    </row>
    <row r="10" spans="1:6" ht="18" customHeight="1" x14ac:dyDescent="0.3">
      <c r="A10" s="46"/>
      <c r="B10" s="178" t="s">
        <v>77</v>
      </c>
      <c r="C10" s="173" t="s">
        <v>19</v>
      </c>
      <c r="D10" s="174" t="s">
        <v>13</v>
      </c>
      <c r="E10" s="175">
        <v>95</v>
      </c>
      <c r="F10" s="118">
        <v>4</v>
      </c>
    </row>
    <row r="11" spans="1:6" s="47" customFormat="1" ht="22.2" customHeight="1" x14ac:dyDescent="0.25">
      <c r="A11" s="50"/>
      <c r="B11" s="51" t="s">
        <v>78</v>
      </c>
      <c r="C11" s="52"/>
      <c r="D11" s="52"/>
      <c r="E11" s="105"/>
      <c r="F11" s="117"/>
    </row>
    <row r="12" spans="1:6" ht="18" customHeight="1" x14ac:dyDescent="0.3">
      <c r="A12" s="46"/>
      <c r="B12" s="176" t="s">
        <v>79</v>
      </c>
      <c r="C12" s="56" t="s">
        <v>80</v>
      </c>
      <c r="D12" s="57" t="s">
        <v>81</v>
      </c>
      <c r="E12" s="159">
        <v>7</v>
      </c>
      <c r="F12" s="118"/>
    </row>
    <row r="13" spans="1:6" ht="18" customHeight="1" x14ac:dyDescent="0.3">
      <c r="A13" s="46"/>
      <c r="B13" s="177" t="s">
        <v>82</v>
      </c>
      <c r="C13" s="59" t="s">
        <v>83</v>
      </c>
      <c r="D13" s="60" t="s">
        <v>13</v>
      </c>
      <c r="E13" s="160">
        <v>20</v>
      </c>
      <c r="F13" s="118"/>
    </row>
    <row r="14" spans="1:6" ht="18" customHeight="1" x14ac:dyDescent="0.3">
      <c r="A14" s="46"/>
      <c r="B14" s="177" t="s">
        <v>84</v>
      </c>
      <c r="C14" s="59" t="s">
        <v>85</v>
      </c>
      <c r="D14" s="60" t="s">
        <v>81</v>
      </c>
      <c r="E14" s="160">
        <v>4</v>
      </c>
      <c r="F14" s="118"/>
    </row>
    <row r="15" spans="1:6" ht="18" customHeight="1" x14ac:dyDescent="0.3">
      <c r="A15" s="47"/>
      <c r="B15" s="177" t="s">
        <v>86</v>
      </c>
      <c r="C15" s="59" t="s">
        <v>87</v>
      </c>
      <c r="D15" s="60" t="s">
        <v>13</v>
      </c>
      <c r="E15" s="160">
        <v>4</v>
      </c>
      <c r="F15" s="118"/>
    </row>
    <row r="16" spans="1:6" ht="18" customHeight="1" x14ac:dyDescent="0.3">
      <c r="A16" s="47"/>
      <c r="B16" s="177" t="s">
        <v>88</v>
      </c>
      <c r="C16" s="59" t="s">
        <v>89</v>
      </c>
      <c r="D16" s="60" t="s">
        <v>90</v>
      </c>
      <c r="E16" s="160">
        <v>54</v>
      </c>
      <c r="F16" s="118"/>
    </row>
    <row r="17" spans="1:6" ht="18" customHeight="1" x14ac:dyDescent="0.3">
      <c r="A17" s="47"/>
      <c r="B17" s="177" t="s">
        <v>91</v>
      </c>
      <c r="C17" s="59" t="s">
        <v>92</v>
      </c>
      <c r="D17" s="60" t="s">
        <v>90</v>
      </c>
      <c r="E17" s="160">
        <v>58</v>
      </c>
      <c r="F17" s="118"/>
    </row>
    <row r="18" spans="1:6" ht="18" customHeight="1" x14ac:dyDescent="0.3">
      <c r="A18" s="47"/>
      <c r="B18" s="177" t="s">
        <v>93</v>
      </c>
      <c r="C18" s="59" t="s">
        <v>94</v>
      </c>
      <c r="D18" s="60" t="s">
        <v>13</v>
      </c>
      <c r="E18" s="160">
        <v>90</v>
      </c>
      <c r="F18" s="118"/>
    </row>
    <row r="19" spans="1:6" ht="18" customHeight="1" x14ac:dyDescent="0.3">
      <c r="A19" s="47"/>
      <c r="B19" s="177" t="s">
        <v>95</v>
      </c>
      <c r="C19" s="59" t="s">
        <v>96</v>
      </c>
      <c r="D19" s="60" t="s">
        <v>13</v>
      </c>
      <c r="E19" s="160">
        <v>200</v>
      </c>
      <c r="F19" s="118"/>
    </row>
    <row r="20" spans="1:6" ht="18" customHeight="1" x14ac:dyDescent="0.3">
      <c r="A20" s="47"/>
      <c r="B20" s="177" t="s">
        <v>97</v>
      </c>
      <c r="C20" s="59" t="s">
        <v>98</v>
      </c>
      <c r="D20" s="60" t="s">
        <v>99</v>
      </c>
      <c r="E20" s="160">
        <v>140</v>
      </c>
      <c r="F20" s="118"/>
    </row>
    <row r="21" spans="1:6" ht="18" customHeight="1" x14ac:dyDescent="0.3">
      <c r="A21" s="47"/>
      <c r="B21" s="177" t="s">
        <v>100</v>
      </c>
      <c r="C21" s="59" t="s">
        <v>101</v>
      </c>
      <c r="D21" s="60" t="s">
        <v>99</v>
      </c>
      <c r="E21" s="160">
        <v>135</v>
      </c>
      <c r="F21" s="118"/>
    </row>
    <row r="22" spans="1:6" ht="18" customHeight="1" x14ac:dyDescent="0.3">
      <c r="A22" s="47"/>
      <c r="B22" s="177" t="s">
        <v>102</v>
      </c>
      <c r="C22" s="59" t="s">
        <v>103</v>
      </c>
      <c r="D22" s="60" t="s">
        <v>99</v>
      </c>
      <c r="E22" s="160">
        <v>220</v>
      </c>
      <c r="F22" s="118"/>
    </row>
    <row r="23" spans="1:6" ht="18" customHeight="1" x14ac:dyDescent="0.3">
      <c r="A23" s="47"/>
      <c r="B23" s="177" t="s">
        <v>104</v>
      </c>
      <c r="C23" s="59" t="s">
        <v>105</v>
      </c>
      <c r="D23" s="60" t="s">
        <v>99</v>
      </c>
      <c r="E23" s="160">
        <v>135</v>
      </c>
      <c r="F23" s="118"/>
    </row>
    <row r="24" spans="1:6" ht="18" customHeight="1" x14ac:dyDescent="0.3">
      <c r="A24" s="47"/>
      <c r="B24" s="177" t="s">
        <v>106</v>
      </c>
      <c r="C24" s="59" t="s">
        <v>107</v>
      </c>
      <c r="D24" s="60" t="s">
        <v>99</v>
      </c>
      <c r="E24" s="160">
        <v>140</v>
      </c>
      <c r="F24" s="118"/>
    </row>
    <row r="25" spans="1:6" ht="18" customHeight="1" x14ac:dyDescent="0.3">
      <c r="A25" s="47"/>
      <c r="B25" s="177" t="s">
        <v>108</v>
      </c>
      <c r="C25" s="59" t="s">
        <v>109</v>
      </c>
      <c r="D25" s="60" t="s">
        <v>99</v>
      </c>
      <c r="E25" s="160">
        <v>170</v>
      </c>
      <c r="F25" s="118"/>
    </row>
    <row r="26" spans="1:6" ht="18" customHeight="1" x14ac:dyDescent="0.3">
      <c r="A26" s="47"/>
      <c r="B26" s="177" t="s">
        <v>110</v>
      </c>
      <c r="C26" s="59" t="s">
        <v>111</v>
      </c>
      <c r="D26" s="60" t="s">
        <v>81</v>
      </c>
      <c r="E26" s="160">
        <v>7</v>
      </c>
      <c r="F26" s="118"/>
    </row>
    <row r="27" spans="1:6" ht="18" customHeight="1" x14ac:dyDescent="0.3">
      <c r="A27" s="47"/>
      <c r="B27" s="177" t="s">
        <v>112</v>
      </c>
      <c r="C27" s="59" t="s">
        <v>113</v>
      </c>
      <c r="D27" s="60" t="s">
        <v>114</v>
      </c>
      <c r="E27" s="160">
        <v>10</v>
      </c>
      <c r="F27" s="118"/>
    </row>
    <row r="28" spans="1:6" ht="18" customHeight="1" x14ac:dyDescent="0.3">
      <c r="A28" s="47"/>
      <c r="B28" s="177" t="s">
        <v>115</v>
      </c>
      <c r="C28" s="59" t="s">
        <v>116</v>
      </c>
      <c r="D28" s="60" t="s">
        <v>99</v>
      </c>
      <c r="E28" s="160">
        <v>7</v>
      </c>
      <c r="F28" s="118">
        <v>5</v>
      </c>
    </row>
    <row r="29" spans="1:6" ht="18" customHeight="1" x14ac:dyDescent="0.3">
      <c r="A29" s="47"/>
      <c r="B29" s="177" t="s">
        <v>117</v>
      </c>
      <c r="C29" s="59" t="s">
        <v>118</v>
      </c>
      <c r="D29" s="60" t="s">
        <v>13</v>
      </c>
      <c r="E29" s="160">
        <v>5</v>
      </c>
      <c r="F29" s="118"/>
    </row>
    <row r="30" spans="1:6" ht="18" customHeight="1" x14ac:dyDescent="0.3">
      <c r="A30" s="47"/>
      <c r="B30" s="177" t="s">
        <v>119</v>
      </c>
      <c r="C30" s="59" t="s">
        <v>120</v>
      </c>
      <c r="D30" s="60" t="s">
        <v>13</v>
      </c>
      <c r="E30" s="160">
        <v>9</v>
      </c>
      <c r="F30" s="118"/>
    </row>
    <row r="31" spans="1:6" s="47" customFormat="1" ht="18.75" customHeight="1" x14ac:dyDescent="0.25">
      <c r="A31" s="50"/>
      <c r="B31" s="51" t="s">
        <v>121</v>
      </c>
      <c r="C31" s="52"/>
      <c r="D31" s="52"/>
      <c r="E31" s="161"/>
      <c r="F31" s="117"/>
    </row>
    <row r="32" spans="1:6" ht="15" customHeight="1" x14ac:dyDescent="0.3">
      <c r="A32" s="46"/>
      <c r="B32" s="65" t="s">
        <v>122</v>
      </c>
      <c r="C32" s="56" t="s">
        <v>123</v>
      </c>
      <c r="D32" s="57"/>
      <c r="E32" s="162"/>
      <c r="F32" s="118"/>
    </row>
    <row r="33" spans="1:6" ht="15" customHeight="1" x14ac:dyDescent="0.3">
      <c r="A33" s="47"/>
      <c r="B33" s="66"/>
      <c r="C33" s="67" t="s">
        <v>124</v>
      </c>
      <c r="D33" s="60" t="s">
        <v>90</v>
      </c>
      <c r="E33" s="163">
        <v>38</v>
      </c>
      <c r="F33" s="119"/>
    </row>
    <row r="34" spans="1:6" ht="15" customHeight="1" x14ac:dyDescent="0.3">
      <c r="A34" s="47"/>
      <c r="B34" s="68"/>
      <c r="C34" s="67" t="s">
        <v>125</v>
      </c>
      <c r="D34" s="60" t="s">
        <v>90</v>
      </c>
      <c r="E34" s="163">
        <v>36</v>
      </c>
      <c r="F34" s="119"/>
    </row>
    <row r="35" spans="1:6" ht="15" customHeight="1" x14ac:dyDescent="0.3">
      <c r="A35" s="47"/>
      <c r="B35" s="75"/>
      <c r="C35" s="76" t="s">
        <v>126</v>
      </c>
      <c r="D35" s="77" t="s">
        <v>90</v>
      </c>
      <c r="E35" s="164">
        <v>30</v>
      </c>
      <c r="F35" s="119"/>
    </row>
    <row r="36" spans="1:6" ht="15" customHeight="1" x14ac:dyDescent="0.3">
      <c r="A36" s="47"/>
      <c r="B36" s="72" t="s">
        <v>127</v>
      </c>
      <c r="C36" s="73" t="s">
        <v>128</v>
      </c>
      <c r="D36" s="74"/>
      <c r="E36" s="165"/>
      <c r="F36" s="119"/>
    </row>
    <row r="37" spans="1:6" ht="15" customHeight="1" x14ac:dyDescent="0.3">
      <c r="A37" s="47"/>
      <c r="B37" s="68"/>
      <c r="C37" s="67" t="s">
        <v>129</v>
      </c>
      <c r="D37" s="60" t="s">
        <v>90</v>
      </c>
      <c r="E37" s="163">
        <v>120</v>
      </c>
      <c r="F37" s="119"/>
    </row>
    <row r="38" spans="1:6" ht="15" customHeight="1" x14ac:dyDescent="0.3">
      <c r="A38" s="47"/>
      <c r="B38" s="75"/>
      <c r="C38" s="76" t="s">
        <v>130</v>
      </c>
      <c r="D38" s="77" t="s">
        <v>90</v>
      </c>
      <c r="E38" s="164">
        <v>85</v>
      </c>
      <c r="F38" s="119"/>
    </row>
    <row r="39" spans="1:6" ht="15" customHeight="1" x14ac:dyDescent="0.3">
      <c r="A39" s="47"/>
      <c r="B39" s="72" t="s">
        <v>131</v>
      </c>
      <c r="C39" s="73" t="s">
        <v>132</v>
      </c>
      <c r="D39" s="74"/>
      <c r="E39" s="165"/>
      <c r="F39" s="119"/>
    </row>
    <row r="40" spans="1:6" ht="15" customHeight="1" x14ac:dyDescent="0.3">
      <c r="A40" s="47"/>
      <c r="B40" s="68"/>
      <c r="C40" s="67" t="s">
        <v>130</v>
      </c>
      <c r="D40" s="60" t="s">
        <v>90</v>
      </c>
      <c r="E40" s="163">
        <v>35</v>
      </c>
      <c r="F40" s="119"/>
    </row>
    <row r="41" spans="1:6" ht="15" customHeight="1" x14ac:dyDescent="0.3">
      <c r="A41" s="47"/>
      <c r="B41" s="69"/>
      <c r="C41" s="70" t="s">
        <v>133</v>
      </c>
      <c r="D41" s="71" t="s">
        <v>90</v>
      </c>
      <c r="E41" s="166">
        <v>32</v>
      </c>
      <c r="F41" s="119"/>
    </row>
    <row r="42" spans="1:6" s="47" customFormat="1" ht="18.75" customHeight="1" x14ac:dyDescent="0.25">
      <c r="A42" s="50"/>
      <c r="B42" s="51" t="s">
        <v>134</v>
      </c>
      <c r="C42" s="52"/>
      <c r="D42" s="52"/>
      <c r="E42" s="161"/>
      <c r="F42" s="117">
        <v>6</v>
      </c>
    </row>
    <row r="43" spans="1:6" s="47" customFormat="1" ht="15" customHeight="1" x14ac:dyDescent="0.25">
      <c r="B43" s="58" t="s">
        <v>135</v>
      </c>
      <c r="C43" s="125" t="s">
        <v>136</v>
      </c>
      <c r="D43" s="60" t="s">
        <v>90</v>
      </c>
      <c r="E43" s="160">
        <v>190</v>
      </c>
      <c r="F43" s="123"/>
    </row>
    <row r="44" spans="1:6" ht="15" customHeight="1" x14ac:dyDescent="0.3">
      <c r="A44" s="47"/>
      <c r="B44" s="128" t="s">
        <v>137</v>
      </c>
      <c r="C44" s="128" t="s">
        <v>138</v>
      </c>
      <c r="D44" s="74" t="s">
        <v>139</v>
      </c>
      <c r="E44" s="167">
        <v>1200</v>
      </c>
      <c r="F44" s="118"/>
    </row>
    <row r="45" spans="1:6" ht="15" customHeight="1" x14ac:dyDescent="0.3">
      <c r="A45" s="46"/>
      <c r="B45" s="78" t="s">
        <v>140</v>
      </c>
      <c r="C45" s="59" t="s">
        <v>141</v>
      </c>
      <c r="D45" s="60" t="s">
        <v>139</v>
      </c>
      <c r="E45" s="163">
        <v>5000</v>
      </c>
    </row>
    <row r="46" spans="1:6" ht="15" customHeight="1" x14ac:dyDescent="0.3">
      <c r="A46" s="46"/>
      <c r="B46" s="79" t="s">
        <v>142</v>
      </c>
      <c r="C46" s="80" t="s">
        <v>143</v>
      </c>
      <c r="D46" s="60" t="s">
        <v>139</v>
      </c>
      <c r="E46" s="163">
        <v>7000</v>
      </c>
    </row>
    <row r="47" spans="1:6" ht="15" customHeight="1" x14ac:dyDescent="0.3">
      <c r="A47" s="46"/>
      <c r="B47" s="78" t="s">
        <v>144</v>
      </c>
      <c r="C47" s="59" t="s">
        <v>145</v>
      </c>
      <c r="D47" s="60" t="s">
        <v>139</v>
      </c>
      <c r="E47" s="163">
        <v>7200</v>
      </c>
    </row>
    <row r="48" spans="1:6" ht="15" customHeight="1" x14ac:dyDescent="0.3">
      <c r="A48" s="46"/>
      <c r="B48" s="58" t="s">
        <v>146</v>
      </c>
      <c r="C48" s="59" t="s">
        <v>147</v>
      </c>
      <c r="D48" s="60" t="s">
        <v>139</v>
      </c>
      <c r="E48" s="163">
        <v>5000</v>
      </c>
      <c r="F48" s="118"/>
    </row>
    <row r="49" spans="1:6" ht="15" customHeight="1" x14ac:dyDescent="0.3">
      <c r="A49" s="47"/>
      <c r="B49" s="81" t="s">
        <v>148</v>
      </c>
      <c r="C49" s="81" t="s">
        <v>149</v>
      </c>
      <c r="D49" s="60" t="s">
        <v>139</v>
      </c>
      <c r="E49" s="163">
        <v>5000</v>
      </c>
      <c r="F49" s="118"/>
    </row>
    <row r="50" spans="1:6" ht="15" customHeight="1" x14ac:dyDescent="0.3">
      <c r="A50" s="47"/>
      <c r="B50" s="58" t="s">
        <v>150</v>
      </c>
      <c r="C50" s="59" t="s">
        <v>151</v>
      </c>
      <c r="D50" s="60" t="s">
        <v>139</v>
      </c>
      <c r="E50" s="163">
        <v>1300</v>
      </c>
      <c r="F50" s="118"/>
    </row>
    <row r="51" spans="1:6" ht="15" customHeight="1" x14ac:dyDescent="0.3">
      <c r="A51" s="47"/>
      <c r="B51" s="58" t="s">
        <v>152</v>
      </c>
      <c r="C51" s="59" t="s">
        <v>153</v>
      </c>
      <c r="D51" s="60" t="s">
        <v>139</v>
      </c>
      <c r="E51" s="163">
        <v>1000</v>
      </c>
      <c r="F51" s="118"/>
    </row>
    <row r="52" spans="1:6" ht="15" customHeight="1" x14ac:dyDescent="0.3">
      <c r="A52" s="47"/>
      <c r="B52" s="58" t="s">
        <v>154</v>
      </c>
      <c r="C52" s="59" t="s">
        <v>155</v>
      </c>
      <c r="D52" s="60" t="s">
        <v>139</v>
      </c>
      <c r="E52" s="163">
        <v>2600</v>
      </c>
      <c r="F52" s="118"/>
    </row>
    <row r="53" spans="1:6" ht="15" customHeight="1" x14ac:dyDescent="0.3">
      <c r="A53" s="47"/>
      <c r="B53" s="58" t="s">
        <v>156</v>
      </c>
      <c r="C53" s="59" t="s">
        <v>157</v>
      </c>
      <c r="D53" s="60" t="s">
        <v>139</v>
      </c>
      <c r="E53" s="163">
        <v>1000</v>
      </c>
      <c r="F53" s="118"/>
    </row>
    <row r="54" spans="1:6" ht="15" customHeight="1" x14ac:dyDescent="0.3">
      <c r="A54" s="47"/>
      <c r="B54" s="58" t="s">
        <v>158</v>
      </c>
      <c r="C54" s="59" t="s">
        <v>159</v>
      </c>
      <c r="D54" s="60" t="s">
        <v>139</v>
      </c>
      <c r="E54" s="163">
        <v>1000</v>
      </c>
      <c r="F54" s="118"/>
    </row>
    <row r="55" spans="1:6" ht="15" customHeight="1" x14ac:dyDescent="0.3">
      <c r="A55" s="47"/>
      <c r="B55" s="58" t="s">
        <v>160</v>
      </c>
      <c r="C55" s="59" t="s">
        <v>161</v>
      </c>
      <c r="D55" s="60" t="s">
        <v>139</v>
      </c>
      <c r="E55" s="163">
        <v>1100</v>
      </c>
      <c r="F55" s="118"/>
    </row>
    <row r="56" spans="1:6" ht="15" customHeight="1" x14ac:dyDescent="0.3">
      <c r="A56" s="47"/>
      <c r="B56" s="58" t="s">
        <v>162</v>
      </c>
      <c r="C56" s="59" t="s">
        <v>163</v>
      </c>
      <c r="D56" s="60" t="s">
        <v>139</v>
      </c>
      <c r="E56" s="163">
        <v>1100</v>
      </c>
      <c r="F56" s="118"/>
    </row>
    <row r="57" spans="1:6" s="47" customFormat="1" ht="15" customHeight="1" x14ac:dyDescent="0.25">
      <c r="B57" s="131" t="s">
        <v>164</v>
      </c>
      <c r="C57" s="130" t="s">
        <v>165</v>
      </c>
      <c r="D57" s="74" t="s">
        <v>81</v>
      </c>
      <c r="E57" s="167">
        <v>105</v>
      </c>
      <c r="F57" s="123"/>
    </row>
    <row r="58" spans="1:6" s="47" customFormat="1" ht="15" customHeight="1" x14ac:dyDescent="0.25">
      <c r="B58" s="127" t="s">
        <v>166</v>
      </c>
      <c r="C58" s="130" t="s">
        <v>167</v>
      </c>
      <c r="D58" s="74" t="s">
        <v>81</v>
      </c>
      <c r="E58" s="167">
        <v>100</v>
      </c>
      <c r="F58" s="123"/>
    </row>
    <row r="59" spans="1:6" s="47" customFormat="1" ht="15" customHeight="1" x14ac:dyDescent="0.25">
      <c r="B59" s="127" t="s">
        <v>168</v>
      </c>
      <c r="C59" s="125" t="s">
        <v>169</v>
      </c>
      <c r="D59" s="60" t="s">
        <v>81</v>
      </c>
      <c r="E59" s="163">
        <v>105</v>
      </c>
      <c r="F59" s="123"/>
    </row>
    <row r="60" spans="1:6" s="47" customFormat="1" ht="15" customHeight="1" x14ac:dyDescent="0.25">
      <c r="B60" s="127" t="s">
        <v>170</v>
      </c>
      <c r="C60" s="125" t="s">
        <v>171</v>
      </c>
      <c r="D60" s="60" t="s">
        <v>81</v>
      </c>
      <c r="E60" s="163">
        <v>150</v>
      </c>
      <c r="F60" s="123"/>
    </row>
    <row r="61" spans="1:6" s="47" customFormat="1" ht="15" customHeight="1" x14ac:dyDescent="0.25">
      <c r="B61" s="127" t="s">
        <v>172</v>
      </c>
      <c r="C61" s="125" t="s">
        <v>173</v>
      </c>
      <c r="D61" s="60" t="s">
        <v>81</v>
      </c>
      <c r="E61" s="163">
        <v>190</v>
      </c>
      <c r="F61" s="123"/>
    </row>
    <row r="62" spans="1:6" s="47" customFormat="1" ht="15" customHeight="1" x14ac:dyDescent="0.25">
      <c r="B62" s="127" t="s">
        <v>174</v>
      </c>
      <c r="C62" s="125" t="s">
        <v>175</v>
      </c>
      <c r="D62" s="60" t="s">
        <v>139</v>
      </c>
      <c r="E62" s="163">
        <v>1000</v>
      </c>
      <c r="F62" s="123"/>
    </row>
    <row r="63" spans="1:6" s="47" customFormat="1" ht="15" customHeight="1" x14ac:dyDescent="0.25">
      <c r="B63" s="127" t="s">
        <v>176</v>
      </c>
      <c r="C63" s="125" t="s">
        <v>177</v>
      </c>
      <c r="D63" s="60" t="s">
        <v>139</v>
      </c>
      <c r="E63" s="163">
        <v>1200</v>
      </c>
      <c r="F63" s="123"/>
    </row>
    <row r="64" spans="1:6" s="47" customFormat="1" ht="15" customHeight="1" x14ac:dyDescent="0.25">
      <c r="B64" s="127" t="s">
        <v>178</v>
      </c>
      <c r="C64" s="125" t="s">
        <v>179</v>
      </c>
      <c r="D64" s="60" t="s">
        <v>139</v>
      </c>
      <c r="E64" s="163">
        <v>1200</v>
      </c>
      <c r="F64" s="123"/>
    </row>
    <row r="65" spans="1:6" s="47" customFormat="1" ht="15" customHeight="1" x14ac:dyDescent="0.25">
      <c r="B65" s="127" t="s">
        <v>180</v>
      </c>
      <c r="C65" s="125" t="s">
        <v>181</v>
      </c>
      <c r="D65" s="60" t="s">
        <v>139</v>
      </c>
      <c r="E65" s="163">
        <v>1200</v>
      </c>
      <c r="F65" s="123"/>
    </row>
    <row r="66" spans="1:6" s="47" customFormat="1" ht="15" customHeight="1" x14ac:dyDescent="0.25">
      <c r="B66" s="129" t="s">
        <v>182</v>
      </c>
      <c r="C66" s="130" t="s">
        <v>183</v>
      </c>
      <c r="D66" s="74" t="s">
        <v>90</v>
      </c>
      <c r="E66" s="167">
        <v>125</v>
      </c>
      <c r="F66" s="126"/>
    </row>
    <row r="67" spans="1:6" s="47" customFormat="1" ht="15" customHeight="1" x14ac:dyDescent="0.25">
      <c r="B67" s="124" t="s">
        <v>184</v>
      </c>
      <c r="C67" s="125" t="s">
        <v>185</v>
      </c>
      <c r="D67" s="60" t="s">
        <v>90</v>
      </c>
      <c r="E67" s="163">
        <v>130</v>
      </c>
      <c r="F67" s="126"/>
    </row>
    <row r="68" spans="1:6" s="47" customFormat="1" ht="15" customHeight="1" x14ac:dyDescent="0.25">
      <c r="B68" s="124" t="s">
        <v>186</v>
      </c>
      <c r="C68" s="125" t="s">
        <v>187</v>
      </c>
      <c r="D68" s="60" t="s">
        <v>81</v>
      </c>
      <c r="E68" s="163">
        <v>45</v>
      </c>
      <c r="F68" s="126"/>
    </row>
    <row r="69" spans="1:6" s="47" customFormat="1" ht="18.75" customHeight="1" x14ac:dyDescent="0.25">
      <c r="A69" s="50"/>
      <c r="B69" s="51" t="s">
        <v>188</v>
      </c>
      <c r="C69" s="52"/>
      <c r="D69" s="52"/>
      <c r="E69" s="161"/>
      <c r="F69" s="117"/>
    </row>
    <row r="70" spans="1:6" s="47" customFormat="1" ht="15" customHeight="1" x14ac:dyDescent="0.25">
      <c r="B70" s="65" t="s">
        <v>189</v>
      </c>
      <c r="C70" s="56" t="s">
        <v>190</v>
      </c>
      <c r="D70" s="57" t="s">
        <v>81</v>
      </c>
      <c r="E70" s="162">
        <v>35</v>
      </c>
      <c r="F70" s="123"/>
    </row>
    <row r="71" spans="1:6" s="47" customFormat="1" ht="15" customHeight="1" x14ac:dyDescent="0.25">
      <c r="B71" s="58" t="s">
        <v>191</v>
      </c>
      <c r="C71" s="59" t="s">
        <v>192</v>
      </c>
      <c r="D71" s="60" t="s">
        <v>139</v>
      </c>
      <c r="E71" s="163">
        <v>4200</v>
      </c>
      <c r="F71" s="123"/>
    </row>
    <row r="72" spans="1:6" s="47" customFormat="1" ht="15" customHeight="1" x14ac:dyDescent="0.25">
      <c r="B72" s="58" t="s">
        <v>193</v>
      </c>
      <c r="C72" s="59" t="s">
        <v>194</v>
      </c>
      <c r="D72" s="60" t="s">
        <v>139</v>
      </c>
      <c r="E72" s="163">
        <v>2000</v>
      </c>
      <c r="F72" s="126"/>
    </row>
    <row r="73" spans="1:6" s="47" customFormat="1" ht="15" customHeight="1" x14ac:dyDescent="0.25">
      <c r="B73" s="83" t="s">
        <v>195</v>
      </c>
      <c r="C73" s="84" t="s">
        <v>196</v>
      </c>
      <c r="D73" s="71" t="s">
        <v>139</v>
      </c>
      <c r="E73" s="166">
        <v>1800</v>
      </c>
      <c r="F73" s="126"/>
    </row>
    <row r="74" spans="1:6" s="47" customFormat="1" ht="18.75" customHeight="1" x14ac:dyDescent="0.25">
      <c r="A74" s="50"/>
      <c r="B74" s="51" t="s">
        <v>197</v>
      </c>
      <c r="C74" s="52"/>
      <c r="D74" s="52"/>
      <c r="E74" s="161"/>
      <c r="F74" s="117"/>
    </row>
    <row r="75" spans="1:6" s="47" customFormat="1" ht="15" customHeight="1" x14ac:dyDescent="0.25">
      <c r="B75" s="58" t="s">
        <v>198</v>
      </c>
      <c r="C75" s="82" t="s">
        <v>199</v>
      </c>
      <c r="D75" s="60" t="s">
        <v>81</v>
      </c>
      <c r="E75" s="163">
        <v>9</v>
      </c>
      <c r="F75" s="123"/>
    </row>
    <row r="76" spans="1:6" s="47" customFormat="1" ht="15" customHeight="1" x14ac:dyDescent="0.25">
      <c r="B76" s="86" t="s">
        <v>200</v>
      </c>
      <c r="C76" s="87" t="s">
        <v>201</v>
      </c>
      <c r="D76" s="88" t="s">
        <v>81</v>
      </c>
      <c r="E76" s="168">
        <v>7</v>
      </c>
      <c r="F76" s="123"/>
    </row>
    <row r="77" spans="1:6" s="47" customFormat="1" ht="15" customHeight="1" x14ac:dyDescent="0.25">
      <c r="B77" s="89" t="s">
        <v>202</v>
      </c>
      <c r="C77" s="90" t="s">
        <v>203</v>
      </c>
      <c r="D77" s="91" t="s">
        <v>139</v>
      </c>
      <c r="E77" s="169">
        <v>150</v>
      </c>
      <c r="F77" s="123"/>
    </row>
    <row r="78" spans="1:6" s="47" customFormat="1" ht="15" customHeight="1" x14ac:dyDescent="0.25">
      <c r="B78" s="72" t="s">
        <v>204</v>
      </c>
      <c r="C78" s="73" t="s">
        <v>205</v>
      </c>
      <c r="D78" s="74" t="s">
        <v>81</v>
      </c>
      <c r="E78" s="167">
        <v>50</v>
      </c>
      <c r="F78" s="123"/>
    </row>
    <row r="79" spans="1:6" s="47" customFormat="1" ht="15" customHeight="1" x14ac:dyDescent="0.25">
      <c r="B79" s="58" t="s">
        <v>206</v>
      </c>
      <c r="C79" s="59" t="s">
        <v>207</v>
      </c>
      <c r="D79" s="60" t="s">
        <v>81</v>
      </c>
      <c r="E79" s="163">
        <v>60</v>
      </c>
      <c r="F79" s="123"/>
    </row>
    <row r="80" spans="1:6" s="47" customFormat="1" ht="15" customHeight="1" x14ac:dyDescent="0.25">
      <c r="B80" s="58" t="s">
        <v>208</v>
      </c>
      <c r="C80" s="59" t="s">
        <v>209</v>
      </c>
      <c r="D80" s="60" t="s">
        <v>81</v>
      </c>
      <c r="E80" s="160">
        <v>80</v>
      </c>
      <c r="F80" s="123"/>
    </row>
    <row r="81" spans="2:6" s="47" customFormat="1" ht="15" customHeight="1" x14ac:dyDescent="0.25">
      <c r="B81" s="72" t="s">
        <v>210</v>
      </c>
      <c r="C81" s="73" t="s">
        <v>211</v>
      </c>
      <c r="D81" s="74" t="s">
        <v>81</v>
      </c>
      <c r="E81" s="167">
        <v>7</v>
      </c>
      <c r="F81" s="123"/>
    </row>
    <row r="82" spans="2:6" s="47" customFormat="1" ht="15" customHeight="1" x14ac:dyDescent="0.25">
      <c r="B82" s="72" t="s">
        <v>212</v>
      </c>
      <c r="C82" s="73" t="s">
        <v>213</v>
      </c>
      <c r="D82" s="74" t="s">
        <v>81</v>
      </c>
      <c r="E82" s="167">
        <v>4</v>
      </c>
      <c r="F82" s="123"/>
    </row>
    <row r="83" spans="2:6" s="47" customFormat="1" ht="15" customHeight="1" x14ac:dyDescent="0.25">
      <c r="B83" s="89" t="s">
        <v>214</v>
      </c>
      <c r="C83" s="90" t="s">
        <v>215</v>
      </c>
      <c r="D83" s="91" t="s">
        <v>81</v>
      </c>
      <c r="E83" s="170">
        <v>70</v>
      </c>
      <c r="F83" s="126"/>
    </row>
    <row r="84" spans="2:6" s="47" customFormat="1" ht="15" customHeight="1" x14ac:dyDescent="0.25">
      <c r="B84" s="89" t="s">
        <v>216</v>
      </c>
      <c r="C84" s="90" t="s">
        <v>217</v>
      </c>
      <c r="D84" s="91" t="s">
        <v>81</v>
      </c>
      <c r="E84" s="170">
        <v>10</v>
      </c>
      <c r="F84" s="126"/>
    </row>
    <row r="85" spans="2:6" s="47" customFormat="1" ht="15" customHeight="1" x14ac:dyDescent="0.25">
      <c r="B85" s="58" t="s">
        <v>218</v>
      </c>
      <c r="C85" s="82" t="s">
        <v>219</v>
      </c>
      <c r="D85" s="60" t="s">
        <v>220</v>
      </c>
      <c r="E85" s="163">
        <v>16</v>
      </c>
      <c r="F85" s="123"/>
    </row>
    <row r="86" spans="2:6" s="47" customFormat="1" ht="15" customHeight="1" x14ac:dyDescent="0.25">
      <c r="B86" s="127" t="s">
        <v>221</v>
      </c>
      <c r="C86" s="59" t="s">
        <v>222</v>
      </c>
      <c r="D86" s="60" t="s">
        <v>220</v>
      </c>
      <c r="E86" s="163">
        <v>20</v>
      </c>
      <c r="F86" s="126"/>
    </row>
    <row r="87" spans="2:6" s="47" customFormat="1" ht="15" customHeight="1" x14ac:dyDescent="0.25">
      <c r="B87" s="58" t="s">
        <v>223</v>
      </c>
      <c r="C87" s="59" t="s">
        <v>224</v>
      </c>
      <c r="D87" s="60" t="s">
        <v>220</v>
      </c>
      <c r="E87" s="163">
        <v>28</v>
      </c>
      <c r="F87" s="123"/>
    </row>
    <row r="88" spans="2:6" s="47" customFormat="1" ht="15" customHeight="1" x14ac:dyDescent="0.25">
      <c r="B88" s="58" t="s">
        <v>225</v>
      </c>
      <c r="C88" s="59" t="s">
        <v>226</v>
      </c>
      <c r="D88" s="60" t="s">
        <v>220</v>
      </c>
      <c r="E88" s="163">
        <v>32</v>
      </c>
      <c r="F88" s="123"/>
    </row>
    <row r="89" spans="2:6" s="47" customFormat="1" ht="15" customHeight="1" x14ac:dyDescent="0.25">
      <c r="B89" s="58" t="s">
        <v>227</v>
      </c>
      <c r="C89" s="59" t="s">
        <v>228</v>
      </c>
      <c r="D89" s="60" t="s">
        <v>220</v>
      </c>
      <c r="E89" s="163">
        <v>55</v>
      </c>
      <c r="F89" s="123"/>
    </row>
    <row r="90" spans="2:6" s="47" customFormat="1" ht="15" customHeight="1" x14ac:dyDescent="0.25">
      <c r="B90" s="58" t="s">
        <v>229</v>
      </c>
      <c r="C90" s="59" t="s">
        <v>230</v>
      </c>
      <c r="D90" s="60" t="s">
        <v>13</v>
      </c>
      <c r="E90" s="163">
        <v>65</v>
      </c>
      <c r="F90" s="123"/>
    </row>
    <row r="91" spans="2:6" s="47" customFormat="1" ht="15" customHeight="1" x14ac:dyDescent="0.25">
      <c r="B91" s="58" t="s">
        <v>231</v>
      </c>
      <c r="C91" s="59" t="s">
        <v>232</v>
      </c>
      <c r="D91" s="60" t="s">
        <v>220</v>
      </c>
      <c r="E91" s="163">
        <v>23</v>
      </c>
      <c r="F91" s="123"/>
    </row>
    <row r="92" spans="2:6" s="47" customFormat="1" ht="15" customHeight="1" x14ac:dyDescent="0.25">
      <c r="B92" s="124" t="s">
        <v>233</v>
      </c>
      <c r="C92" s="125" t="s">
        <v>234</v>
      </c>
      <c r="D92" s="60" t="s">
        <v>13</v>
      </c>
      <c r="E92" s="160">
        <v>85</v>
      </c>
      <c r="F92" s="123"/>
    </row>
    <row r="93" spans="2:6" s="47" customFormat="1" ht="15" customHeight="1" x14ac:dyDescent="0.25">
      <c r="B93" s="124" t="s">
        <v>235</v>
      </c>
      <c r="C93" s="125" t="s">
        <v>236</v>
      </c>
      <c r="D93" s="60" t="s">
        <v>13</v>
      </c>
      <c r="E93" s="163">
        <v>70</v>
      </c>
      <c r="F93" s="123"/>
    </row>
    <row r="94" spans="2:6" s="47" customFormat="1" ht="15" customHeight="1" x14ac:dyDescent="0.25">
      <c r="B94" s="58" t="s">
        <v>237</v>
      </c>
      <c r="C94" s="82" t="s">
        <v>238</v>
      </c>
      <c r="D94" s="60" t="s">
        <v>13</v>
      </c>
      <c r="E94" s="163">
        <v>10</v>
      </c>
      <c r="F94" s="123"/>
    </row>
    <row r="95" spans="2:6" s="47" customFormat="1" ht="15" customHeight="1" x14ac:dyDescent="0.25">
      <c r="B95" s="58" t="s">
        <v>239</v>
      </c>
      <c r="C95" s="59" t="s">
        <v>240</v>
      </c>
      <c r="D95" s="60" t="s">
        <v>13</v>
      </c>
      <c r="E95" s="163">
        <v>3</v>
      </c>
      <c r="F95" s="123"/>
    </row>
    <row r="96" spans="2:6" s="47" customFormat="1" ht="15" customHeight="1" x14ac:dyDescent="0.25">
      <c r="B96" s="133" t="s">
        <v>241</v>
      </c>
      <c r="C96" s="134" t="s">
        <v>242</v>
      </c>
      <c r="D96" s="135" t="s">
        <v>243</v>
      </c>
      <c r="E96" s="171">
        <v>4800</v>
      </c>
      <c r="F96" s="123"/>
    </row>
    <row r="97" spans="1:6" s="47" customFormat="1" ht="15" customHeight="1" x14ac:dyDescent="0.25">
      <c r="B97" s="89" t="s">
        <v>244</v>
      </c>
      <c r="C97" s="92" t="s">
        <v>245</v>
      </c>
      <c r="D97" s="91" t="s">
        <v>246</v>
      </c>
      <c r="E97" s="170">
        <v>80</v>
      </c>
      <c r="F97" s="123">
        <v>7</v>
      </c>
    </row>
    <row r="98" spans="1:6" s="47" customFormat="1" ht="15" customHeight="1" x14ac:dyDescent="0.25">
      <c r="B98" s="93" t="s">
        <v>247</v>
      </c>
      <c r="C98" s="94" t="s">
        <v>248</v>
      </c>
      <c r="D98" s="95" t="s">
        <v>246</v>
      </c>
      <c r="E98" s="172">
        <v>60</v>
      </c>
      <c r="F98" s="123"/>
    </row>
    <row r="99" spans="1:6" s="47" customFormat="1" ht="15" customHeight="1" x14ac:dyDescent="0.25">
      <c r="B99" s="260" t="s">
        <v>249</v>
      </c>
      <c r="C99" s="261"/>
      <c r="D99" s="261"/>
      <c r="E99" s="262"/>
      <c r="F99" s="123"/>
    </row>
    <row r="100" spans="1:6" s="47" customFormat="1" ht="15" customHeight="1" x14ac:dyDescent="0.25">
      <c r="B100" s="96"/>
      <c r="C100" s="97" t="s">
        <v>250</v>
      </c>
      <c r="D100" s="98"/>
      <c r="E100" s="106"/>
      <c r="F100" s="123"/>
    </row>
    <row r="101" spans="1:6" s="47" customFormat="1" ht="15" customHeight="1" x14ac:dyDescent="0.25">
      <c r="B101" s="99"/>
      <c r="C101" s="100" t="s">
        <v>251</v>
      </c>
      <c r="D101" s="101"/>
      <c r="E101" s="107"/>
      <c r="F101" s="123"/>
    </row>
    <row r="102" spans="1:6" s="47" customFormat="1" ht="15" customHeight="1" x14ac:dyDescent="0.25">
      <c r="B102" s="102"/>
      <c r="C102" s="103" t="s">
        <v>252</v>
      </c>
      <c r="D102" s="104"/>
      <c r="E102" s="108"/>
      <c r="F102" s="123"/>
    </row>
    <row r="103" spans="1:6" ht="10.5" customHeight="1" x14ac:dyDescent="0.3">
      <c r="A103" s="47"/>
      <c r="B103" s="113"/>
      <c r="C103" s="114"/>
      <c r="D103" s="62"/>
      <c r="E103" s="85"/>
    </row>
    <row r="104" spans="1:6" ht="15" customHeight="1" x14ac:dyDescent="0.3">
      <c r="B104" s="121" t="s">
        <v>253</v>
      </c>
    </row>
    <row r="105" spans="1:6" ht="29.25" customHeight="1" x14ac:dyDescent="0.3">
      <c r="B105" s="122" t="s">
        <v>11</v>
      </c>
      <c r="C105" s="255" t="s">
        <v>254</v>
      </c>
      <c r="D105" s="255"/>
      <c r="E105" s="255"/>
    </row>
    <row r="106" spans="1:6" ht="29.25" customHeight="1" x14ac:dyDescent="0.3">
      <c r="B106" s="122">
        <v>2</v>
      </c>
      <c r="C106" s="255" t="s">
        <v>255</v>
      </c>
      <c r="D106" s="255"/>
      <c r="E106" s="255"/>
    </row>
    <row r="107" spans="1:6" ht="29.25" customHeight="1" x14ac:dyDescent="0.3">
      <c r="B107" s="122">
        <v>3</v>
      </c>
      <c r="C107" s="259" t="s">
        <v>256</v>
      </c>
      <c r="D107" s="259"/>
      <c r="E107" s="259"/>
    </row>
    <row r="108" spans="1:6" ht="46.5" customHeight="1" x14ac:dyDescent="0.3">
      <c r="B108" s="122">
        <v>4</v>
      </c>
      <c r="C108" s="255" t="s">
        <v>257</v>
      </c>
      <c r="D108" s="255"/>
      <c r="E108" s="255"/>
    </row>
    <row r="109" spans="1:6" s="47" customFormat="1" ht="29.25" customHeight="1" x14ac:dyDescent="0.25">
      <c r="B109" s="122">
        <v>5</v>
      </c>
      <c r="C109" s="255" t="s">
        <v>258</v>
      </c>
      <c r="D109" s="255"/>
      <c r="E109" s="255"/>
      <c r="F109" s="117"/>
    </row>
    <row r="110" spans="1:6" s="47" customFormat="1" ht="29.25" customHeight="1" x14ac:dyDescent="0.25">
      <c r="B110" s="122">
        <v>6</v>
      </c>
      <c r="C110" s="254" t="s">
        <v>259</v>
      </c>
      <c r="D110" s="254"/>
      <c r="E110" s="254"/>
      <c r="F110" s="117"/>
    </row>
    <row r="111" spans="1:6" ht="46.5" customHeight="1" x14ac:dyDescent="0.3">
      <c r="B111" s="122">
        <v>7</v>
      </c>
      <c r="C111" s="254" t="s">
        <v>260</v>
      </c>
      <c r="D111" s="254"/>
      <c r="E111" s="254"/>
    </row>
    <row r="112" spans="1:6" ht="15" customHeight="1" x14ac:dyDescent="0.3"/>
    <row r="113" ht="15" customHeight="1" x14ac:dyDescent="0.3"/>
  </sheetData>
  <mergeCells count="9">
    <mergeCell ref="C111:E111"/>
    <mergeCell ref="C109:E109"/>
    <mergeCell ref="C110:E110"/>
    <mergeCell ref="B6:E6"/>
    <mergeCell ref="C105:E105"/>
    <mergeCell ref="C106:E106"/>
    <mergeCell ref="C107:E107"/>
    <mergeCell ref="C108:E108"/>
    <mergeCell ref="B99:E99"/>
  </mergeCells>
  <phoneticPr fontId="33" type="noConversion"/>
  <hyperlinks>
    <hyperlink ref="B99" r:id="rId1" xr:uid="{F6789664-D27C-47C4-819D-73D2CF39D3EA}"/>
  </hyperlinks>
  <printOptions horizontalCentered="1"/>
  <pageMargins left="0.5" right="0.5" top="0.5" bottom="0.5" header="0.3" footer="0.3"/>
  <pageSetup scale="82" fitToHeight="2" orientation="portrait" r:id="rId2"/>
  <rowBreaks count="2" manualBreakCount="2">
    <brk id="41" min="1" max="5" man="1"/>
    <brk id="73" min="1" max="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0886895-78f4-4060-9e7b-bf0a78ca734b">
      <Terms xmlns="http://schemas.microsoft.com/office/infopath/2007/PartnerControls"/>
    </lcf76f155ced4ddcb4097134ff3c332f>
    <TaxCatchAll xmlns="61367533-94a8-4e30-b74b-61e497e25a5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22198DE0F9C8840B7E4F381A5E15CB8" ma:contentTypeVersion="17" ma:contentTypeDescription="Create a new document." ma:contentTypeScope="" ma:versionID="c3151845ab4894fa8b2dca8477aa1539">
  <xsd:schema xmlns:xsd="http://www.w3.org/2001/XMLSchema" xmlns:xs="http://www.w3.org/2001/XMLSchema" xmlns:p="http://schemas.microsoft.com/office/2006/metadata/properties" xmlns:ns2="00886895-78f4-4060-9e7b-bf0a78ca734b" xmlns:ns3="61367533-94a8-4e30-b74b-61e497e25a58" targetNamespace="http://schemas.microsoft.com/office/2006/metadata/properties" ma:root="true" ma:fieldsID="174a1f5e8643fd1a2f2ac1b2710081c2" ns2:_="" ns3:_="">
    <xsd:import namespace="00886895-78f4-4060-9e7b-bf0a78ca734b"/>
    <xsd:import namespace="61367533-94a8-4e30-b74b-61e497e25a5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886895-78f4-4060-9e7b-bf0a78ca73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5998a11-2e2c-44c4-85d7-655e1af8856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1367533-94a8-4e30-b74b-61e497e25a5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affb1548-fa64-4505-be14-6cecff951a4a}" ma:internalName="TaxCatchAll" ma:showField="CatchAllData" ma:web="61367533-94a8-4e30-b74b-61e497e25a5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319072F-A881-475C-88FB-2FCE4935A7F3}">
  <ds:schemaRefs>
    <ds:schemaRef ds:uri="http://schemas.microsoft.com/sharepoint/v3/contenttype/forms"/>
  </ds:schemaRefs>
</ds:datastoreItem>
</file>

<file path=customXml/itemProps2.xml><?xml version="1.0" encoding="utf-8"?>
<ds:datastoreItem xmlns:ds="http://schemas.openxmlformats.org/officeDocument/2006/customXml" ds:itemID="{B0BF9DB7-9D64-49AD-AA2D-AF505B9ED7D0}">
  <ds:schemaRefs>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http://purl.org/dc/dcmitype/"/>
    <ds:schemaRef ds:uri="00886895-78f4-4060-9e7b-bf0a78ca734b"/>
    <ds:schemaRef ds:uri="http://purl.org/dc/elements/1.1/"/>
    <ds:schemaRef ds:uri="61367533-94a8-4e30-b74b-61e497e25a58"/>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607D795F-62BA-4C6B-B9FA-09D85EECCC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886895-78f4-4060-9e7b-bf0a78ca734b"/>
    <ds:schemaRef ds:uri="61367533-94a8-4e30-b74b-61e497e25a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Cost Est Template (Prelim App)</vt:lpstr>
      <vt:lpstr> 2023 CRCOG Unit Prices Guide</vt:lpstr>
      <vt:lpstr>' 2023 CRCOG Unit Prices Guide'!Print_Area</vt:lpstr>
      <vt:lpstr>'Cost Est Template (Prelim App)'!Print_Area</vt:lpstr>
      <vt:lpstr>' 2023 CRCOG Unit Prices Guide'!Print_Titles</vt:lpstr>
      <vt:lpstr>'Cost Est Template (Prelim App)'!Print_Titles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Parker, Jeff</dc:creator>
  <cp:keywords/>
  <dc:description/>
  <cp:lastModifiedBy>Sotoria Montanari</cp:lastModifiedBy>
  <cp:revision/>
  <dcterms:created xsi:type="dcterms:W3CDTF">2014-06-10T16:21:43Z</dcterms:created>
  <dcterms:modified xsi:type="dcterms:W3CDTF">2023-11-03T13:46:32Z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0x010100622198DE0F9C8840B7E4F381A5E15CB8</vt:lpwstr>
  </property>
  <property fmtid="{D5CDD505-2E9C-101B-9397-08002B2CF9AE}" pid="3" name="MediaServiceImageTags">
    <vt:lpwstr/>
  </property>
</Properties>
</file>